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2525" activeTab="1"/>
  </bookViews>
  <sheets>
    <sheet name="прил 5" sheetId="1" r:id="rId1"/>
    <sheet name="прил6" sheetId="2" r:id="rId2"/>
  </sheets>
  <externalReferences>
    <externalReference r:id="rId5"/>
  </externalReferences>
  <definedNames>
    <definedName name="Z_B33DFD3C_178E_4BB1_B02B_0F8CF0FF5F1C_.wvu.PrintArea" localSheetId="1" hidden="1">'прил6'!$A$1:$F$106</definedName>
    <definedName name="Z_B33DFD3C_178E_4BB1_B02B_0F8CF0FF5F1C_.wvu.Rows" localSheetId="0" hidden="1">'прил 5'!$23:$23</definedName>
    <definedName name="_xlnm.Print_Area" localSheetId="1">'прил6'!$A$1:$F$106</definedName>
  </definedNames>
  <calcPr fullCalcOnLoad="1"/>
</workbook>
</file>

<file path=xl/sharedStrings.xml><?xml version="1.0" encoding="utf-8"?>
<sst xmlns="http://schemas.openxmlformats.org/spreadsheetml/2006/main" count="352" uniqueCount="166">
  <si>
    <t>РАСХОДЫ</t>
  </si>
  <si>
    <t>по разделам и подразделам функциональной классификации расходов</t>
  </si>
  <si>
    <t>на 2010 год</t>
  </si>
  <si>
    <t>Наименование раздела и подраздела</t>
  </si>
  <si>
    <t>код раздела</t>
  </si>
  <si>
    <t>Код подраздела</t>
  </si>
  <si>
    <t>Бюджет-всего (тысяч рублей)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</si>
  <si>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</si>
  <si>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</si>
  <si>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</si>
  <si>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</si>
  <si>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администраций.</t>
  </si>
  <si>
    <t>0104</t>
  </si>
  <si>
    <t>Обеспечение проведения выборов и референдумов</t>
  </si>
  <si>
    <t>0107</t>
  </si>
  <si>
    <t>Резервные фонды.</t>
  </si>
  <si>
    <t>0112</t>
  </si>
  <si>
    <t>Другие общегосударственные вопросы</t>
  </si>
  <si>
    <t>0114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</si>
  <si>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</si>
  <si>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</si>
  <si>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</si>
  <si>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</si>
  <si>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</si>
  <si>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</si>
  <si>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</si>
  <si>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Национальная экономика</t>
  </si>
  <si>
    <t>0400</t>
  </si>
  <si>
    <t>Топливно-энергетический комплекс</t>
  </si>
  <si>
    <t>0402</t>
  </si>
  <si>
    <t>Другие вопросы в области национальной экономики</t>
  </si>
  <si>
    <t>0412</t>
  </si>
  <si>
    <t>Региональная целевая пргорамма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</si>
  <si>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</si>
  <si>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</si>
  <si>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</si>
  <si>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</si>
  <si>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</si>
  <si>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</si>
  <si>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</si>
  <si>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</si>
  <si>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</si>
  <si>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</si>
  <si>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детей.</t>
  </si>
  <si>
    <t>0707</t>
  </si>
  <si>
    <t>Культура, кинематография и средства массовой информации</t>
  </si>
  <si>
    <t>0800</t>
  </si>
  <si>
    <t>Культура</t>
  </si>
  <si>
    <t>8000</t>
  </si>
  <si>
    <t>Здравоохранение, физическая культура  и спорт.</t>
  </si>
  <si>
    <t>0900</t>
  </si>
  <si>
    <t>Физическая культура и спорт.</t>
  </si>
  <si>
    <t>0908</t>
  </si>
  <si>
    <t>Социальное обеспечение населения</t>
  </si>
  <si>
    <t>1000</t>
  </si>
  <si>
    <t>Оказание других видов социальной помощи</t>
  </si>
  <si>
    <t>1003</t>
  </si>
  <si>
    <t>Межбюджетные трансферты</t>
  </si>
  <si>
    <t>1104</t>
  </si>
  <si>
    <t xml:space="preserve">                           Всего расходов</t>
  </si>
  <si>
    <t xml:space="preserve">Распределение бюджетных ассигнований </t>
  </si>
  <si>
    <t xml:space="preserve">по разделам и подразделам, целевым статьям и видам расходов классификации расходов бюджета </t>
  </si>
  <si>
    <t>наименование</t>
  </si>
  <si>
    <t>код подраздела</t>
  </si>
  <si>
    <t>код целевой статьи</t>
  </si>
  <si>
    <t>код вида расхода</t>
  </si>
  <si>
    <t>сумма (тысяч рублей)</t>
  </si>
  <si>
    <t xml:space="preserve">Администрация МО «Рахьинское городское поселение»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</si>
  <si>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</si>
  <si>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</si>
  <si>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Депутаты представительного органа муниципального образования</t>
  </si>
  <si>
    <t>0021200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</si>
  <si>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</si>
  <si>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</si>
  <si>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</si>
  <si>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</si>
  <si>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</si>
  <si>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0020800</t>
  </si>
  <si>
    <t>Резервные фонды</t>
  </si>
  <si>
    <t>0700000</t>
  </si>
  <si>
    <t>Резервные фонды местных администраций</t>
  </si>
  <si>
    <t>0700500</t>
  </si>
  <si>
    <t>Прочие расходы</t>
  </si>
  <si>
    <t>013</t>
  </si>
  <si>
    <t>0920300</t>
  </si>
  <si>
    <t>500</t>
  </si>
  <si>
    <t>Обеспечение проведения выборов и рефендумов</t>
  </si>
  <si>
    <t>0200000</t>
  </si>
  <si>
    <t xml:space="preserve">Выполнение функций органами местного самоуправления </t>
  </si>
  <si>
    <t>0200002</t>
  </si>
  <si>
    <t>Мобилизационная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</si>
  <si>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</si>
  <si>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</si>
  <si>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</si>
  <si>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</si>
  <si>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2180100</t>
  </si>
  <si>
    <t>Вопросы топливно-энергетического комплекса</t>
  </si>
  <si>
    <t>2488000</t>
  </si>
  <si>
    <t>Мероприятия в топливно-энергетической области</t>
  </si>
  <si>
    <t>2488300</t>
  </si>
  <si>
    <t>Субсидии юридическим лицам</t>
  </si>
  <si>
    <t>006</t>
  </si>
  <si>
    <t>Мероприятия в области строительства, архитектуры и градостроительства</t>
  </si>
  <si>
    <t>3380000</t>
  </si>
  <si>
    <t>Региональная целевая пргорамма "Обеспечение населения Ленинградской области питьевой водой в 2007-2011годах"</t>
  </si>
  <si>
    <t>5225000</t>
  </si>
  <si>
    <t>003</t>
  </si>
  <si>
    <t>Строительство объектов общегражданского назначения</t>
  </si>
  <si>
    <t>1020102</t>
  </si>
  <si>
    <t>Бюджетные инвестиции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</si>
  <si>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</si>
  <si>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</si>
  <si>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</si>
  <si>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</si>
  <si>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Капитальный ремонт государственного жилищного фонда субъектов РФ и муниципального жилищного фонда</t>
  </si>
  <si>
    <t>3500200</t>
  </si>
  <si>
    <t>Поддержка коммунального хозяйства</t>
  </si>
  <si>
    <t>3510000</t>
  </si>
  <si>
    <t>Компенсация выпадающих доходов организациям, предоставляющим населению услуги теплоснабжения  по тарифам, не обеспечивающим возмещение издержек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</si>
  <si>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</si>
  <si>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</si>
  <si>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</si>
  <si>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коммунального хозяйства</t>
  </si>
  <si>
    <t>3510500</t>
  </si>
  <si>
    <t>"Газификация населенных пунктов, расположенных на территории МО "Рахьинское городское поселение" Всеволожского муниципального района Ленинградской области на 2010-2012 годы"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</si>
  <si>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</si>
  <si>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</si>
  <si>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</si>
  <si>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</si>
  <si>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</si>
  <si>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6000400</t>
  </si>
  <si>
    <t>Молодежная политика и оздоровление детей</t>
  </si>
  <si>
    <t>Целевые программы муниципальных образований</t>
  </si>
  <si>
    <t>7950000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</si>
  <si>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</si>
  <si>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</si>
  <si>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</si>
  <si>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</si>
  <si>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</si>
  <si>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</si>
  <si>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</si>
  <si>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</si>
  <si>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</si>
  <si>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</si>
  <si>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</si>
  <si>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</si>
  <si>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</si>
  <si>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Социальная политика</t>
  </si>
  <si>
    <t>Вопросы в области социальной политики</t>
  </si>
  <si>
    <t>5058600</t>
  </si>
  <si>
    <t>Социальные выплаты</t>
  </si>
  <si>
    <t>005</t>
  </si>
  <si>
    <t>Мероприятия в области социальной политики</t>
  </si>
  <si>
    <t>5053300</t>
  </si>
  <si>
    <t>Перечисления другим бюджетам бюджетной системы РФ</t>
  </si>
  <si>
    <t>5210600</t>
  </si>
  <si>
    <t>017</t>
  </si>
  <si>
    <t>ВСЕГО РАСХОДОВ</t>
  </si>
  <si>
    <r>
      <t>Мобилизационная и вневойсковая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подготовка</t>
    </r>
  </si>
  <si>
    <r>
      <t>МО "Рахьинское городское поселение»</t>
    </r>
    <r>
      <rPr>
        <sz val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на 2010 год</t>
    </r>
  </si>
  <si>
    <r>
      <t xml:space="preserve">№ </t>
    </r>
    <r>
      <rPr>
        <b/>
        <sz val="12"/>
        <color indexed="8"/>
        <rFont val="Times New Roman"/>
        <family val="1"/>
      </rPr>
      <t>п/п</t>
    </r>
  </si>
  <si>
    <t>Приложение №5</t>
  </si>
  <si>
    <t>от 22 июля 2010 года №100</t>
  </si>
  <si>
    <t xml:space="preserve">от 22 июля 2010 года №100 </t>
  </si>
  <si>
    <t>к решению Совета депутатов</t>
  </si>
  <si>
    <t>Приложение №6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</si>
</sst>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#,##0.00_р_."/>
    <numFmt numFmtId="167" formatCode="#,##0_р_."/>
    <numFmt numFmtId="168" formatCode="#,##0.0_р_.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%"/>
    <numFmt numFmtId="194" formatCode="_-* #,##0.0_р_._-;\-* #,##0.0_р_._-;_-* \-??_р_._-;_-@_-"/>
    <numFmt numFmtId="195" formatCode="_-* #,##0_р_._-;\-* #,##0_р_._-;_-* \-??_р_._-;_-@_-"/>
    <numFmt numFmtId="196" formatCode="#,##0.000"/>
    <numFmt numFmtId="197" formatCode="[$-FC19]d\ mmmm\ yyyy\ &quot;г.&quot;"/>
    <numFmt numFmtId="198" formatCode="0.000"/>
    <numFmt numFmtId="199" formatCode="0.0000"/>
    <numFmt numFmtId="200" formatCode="_-* #,##0.000_р_._-;\-* #,##0.000_р_._-;_-* \-??_р_._-;_-@_-"/>
    <numFmt numFmtId="201" formatCode="_-* #,##0.0000_р_._-;\-* #,##0.0000_р_._-;_-* \-??_р_._-;_-@_-"/>
    <numFmt numFmtId="202" formatCode="_-* #,##0.00000_р_._-;\-* #,##0.00000_р_._-;_-* \-??_р_._-;_-@_-"/>
    <numFmt numFmtId="203" formatCode="#,##0_ ;[Red]\-#,##0\ "/>
    <numFmt numFmtId="204" formatCode="0.000000"/>
    <numFmt numFmtId="205" formatCode="0.0000000"/>
    <numFmt numFmtId="206" formatCode="0.00000000"/>
    <numFmt numFmtId="207" formatCode="#,##0.0000"/>
    <numFmt numFmtId="208" formatCode="#,##0.00000"/>
    <numFmt numFmtId="209" formatCode="#,##0.000000"/>
    <numFmt numFmtId="210" formatCode="#,##0.0000000"/>
    <numFmt numFmtId="211" formatCode="#,##0.00000000"/>
    <numFmt numFmtId="212" formatCode="#,##0.000000000"/>
    <numFmt numFmtId="213" formatCode="_-* #,##0.000_р_._-;\-* #,##0.000_р_._-;_-* &quot;-&quot;???_р_._-;_-@_-"/>
    <numFmt numFmtId="214" formatCode="_-* #,##0.00000_р_._-;\-* #,##0.00000_р_._-;_-* &quot;-&quot;?????_р_._-;_-@_-"/>
    <numFmt numFmtId="215" formatCode="_-* #,##0.000_р_._-;\-* #,##0.000_р_._-;_-* &quot;-&quot;??_р_._-;_-@_-"/>
    <numFmt numFmtId="216" formatCode="0.00000E+00"/>
    <numFmt numFmtId="217" formatCode="0.0000E+00"/>
    <numFmt numFmtId="218" formatCode="0.000E+00"/>
    <numFmt numFmtId="219" formatCode="_-* #,##0.0_р_._-;\-* #,##0.0_р_._-;_-* &quot;-&quot;?_р_._-;_-@_-"/>
    <numFmt numFmtId="220" formatCode="dd/mm/yy;@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 Cyr"/>
      <family val="2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194" fontId="26" fillId="24" borderId="15" xfId="62" applyNumberFormat="1" applyFont="1" applyFill="1" applyBorder="1" applyAlignment="1">
      <alignment horizontal="center" vertical="top" wrapText="1"/>
    </xf>
    <xf numFmtId="194" fontId="0" fillId="0" borderId="0" xfId="0" applyNumberFormat="1" applyAlignment="1">
      <alignment/>
    </xf>
    <xf numFmtId="0" fontId="27" fillId="24" borderId="16" xfId="0" applyFont="1" applyFill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 wrapText="1"/>
    </xf>
    <xf numFmtId="49" fontId="27" fillId="24" borderId="17" xfId="0" applyNumberFormat="1" applyFont="1" applyFill="1" applyBorder="1" applyAlignment="1">
      <alignment horizontal="center" vertical="center" wrapText="1"/>
    </xf>
    <xf numFmtId="194" fontId="28" fillId="24" borderId="18" xfId="62" applyNumberFormat="1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vertical="center" wrapText="1"/>
    </xf>
    <xf numFmtId="49" fontId="0" fillId="0" borderId="20" xfId="0" applyNumberFormat="1" applyBorder="1" applyAlignment="1">
      <alignment horizontal="center" vertical="center" wrapText="1"/>
    </xf>
    <xf numFmtId="49" fontId="27" fillId="24" borderId="20" xfId="0" applyNumberFormat="1" applyFont="1" applyFill="1" applyBorder="1" applyAlignment="1">
      <alignment horizontal="center" vertical="center" wrapText="1"/>
    </xf>
    <xf numFmtId="194" fontId="28" fillId="24" borderId="21" xfId="62" applyNumberFormat="1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vertical="center" wrapText="1"/>
    </xf>
    <xf numFmtId="49" fontId="0" fillId="0" borderId="23" xfId="0" applyNumberFormat="1" applyBorder="1" applyAlignment="1">
      <alignment horizontal="center" vertical="center" wrapText="1"/>
    </xf>
    <xf numFmtId="49" fontId="27" fillId="24" borderId="23" xfId="0" applyNumberFormat="1" applyFont="1" applyFill="1" applyBorder="1" applyAlignment="1">
      <alignment horizontal="center" vertical="center" wrapText="1"/>
    </xf>
    <xf numFmtId="165" fontId="28" fillId="24" borderId="24" xfId="62" applyFont="1" applyFill="1" applyBorder="1" applyAlignment="1">
      <alignment horizontal="center" vertical="center" wrapText="1"/>
    </xf>
    <xf numFmtId="49" fontId="29" fillId="24" borderId="20" xfId="0" applyNumberFormat="1" applyFont="1" applyFill="1" applyBorder="1" applyAlignment="1">
      <alignment horizontal="center" vertical="center" wrapText="1"/>
    </xf>
    <xf numFmtId="0" fontId="27" fillId="24" borderId="25" xfId="0" applyFont="1" applyFill="1" applyBorder="1" applyAlignment="1">
      <alignment vertical="center" wrapText="1"/>
    </xf>
    <xf numFmtId="49" fontId="29" fillId="24" borderId="26" xfId="0" applyNumberFormat="1" applyFont="1" applyFill="1" applyBorder="1" applyAlignment="1">
      <alignment horizontal="center" vertical="center" wrapText="1"/>
    </xf>
    <xf numFmtId="49" fontId="27" fillId="24" borderId="26" xfId="0" applyNumberFormat="1" applyFont="1" applyFill="1" applyBorder="1" applyAlignment="1">
      <alignment horizontal="center" vertical="center" wrapText="1"/>
    </xf>
    <xf numFmtId="194" fontId="28" fillId="24" borderId="27" xfId="62" applyNumberFormat="1" applyFont="1" applyFill="1" applyBorder="1" applyAlignment="1">
      <alignment horizontal="center" vertical="center" wrapText="1"/>
    </xf>
    <xf numFmtId="49" fontId="29" fillId="24" borderId="14" xfId="0" applyNumberFormat="1" applyFont="1" applyFill="1" applyBorder="1" applyAlignment="1">
      <alignment horizontal="center" vertical="center" wrapText="1"/>
    </xf>
    <xf numFmtId="194" fontId="26" fillId="24" borderId="15" xfId="62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21" fillId="24" borderId="26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1" fillId="24" borderId="14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49" fontId="27" fillId="24" borderId="28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194" fontId="28" fillId="24" borderId="29" xfId="62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vertical="center" wrapText="1"/>
    </xf>
    <xf numFmtId="49" fontId="27" fillId="24" borderId="31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194" fontId="28" fillId="24" borderId="32" xfId="62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20" xfId="0" applyNumberFormat="1" applyFont="1" applyFill="1" applyBorder="1" applyAlignment="1">
      <alignment horizontal="center"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194" fontId="28" fillId="24" borderId="24" xfId="62" applyNumberFormat="1" applyFont="1" applyFill="1" applyBorder="1" applyAlignment="1">
      <alignment horizontal="center" vertical="center" wrapText="1"/>
    </xf>
    <xf numFmtId="49" fontId="29" fillId="24" borderId="14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4" fillId="24" borderId="20" xfId="0" applyFont="1" applyFill="1" applyBorder="1" applyAlignment="1">
      <alignment vertical="center" wrapText="1"/>
    </xf>
    <xf numFmtId="49" fontId="31" fillId="24" borderId="20" xfId="0" applyNumberFormat="1" applyFont="1" applyFill="1" applyBorder="1" applyAlignment="1">
      <alignment horizontal="center" vertical="center" wrapText="1"/>
    </xf>
    <xf numFmtId="49" fontId="24" fillId="24" borderId="20" xfId="0" applyNumberFormat="1" applyFont="1" applyFill="1" applyBorder="1" applyAlignment="1">
      <alignment horizontal="center" vertical="center" wrapText="1"/>
    </xf>
    <xf numFmtId="194" fontId="26" fillId="24" borderId="20" xfId="62" applyNumberFormat="1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vertical="center" wrapText="1"/>
    </xf>
    <xf numFmtId="0" fontId="29" fillId="24" borderId="31" xfId="0" applyFont="1" applyFill="1" applyBorder="1" applyAlignment="1">
      <alignment vertical="top" wrapText="1"/>
    </xf>
    <xf numFmtId="194" fontId="26" fillId="24" borderId="32" xfId="6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7" fillId="24" borderId="10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horizontal="center" vertical="top" wrapText="1"/>
    </xf>
    <xf numFmtId="0" fontId="32" fillId="24" borderId="14" xfId="0" applyFont="1" applyFill="1" applyBorder="1" applyAlignment="1">
      <alignment vertical="top" wrapText="1"/>
    </xf>
    <xf numFmtId="0" fontId="33" fillId="24" borderId="14" xfId="0" applyFont="1" applyFill="1" applyBorder="1" applyAlignment="1">
      <alignment vertical="top" wrapText="1"/>
    </xf>
    <xf numFmtId="49" fontId="33" fillId="24" borderId="14" xfId="0" applyNumberFormat="1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top" wrapText="1"/>
    </xf>
    <xf numFmtId="169" fontId="34" fillId="24" borderId="1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5" fillId="24" borderId="13" xfId="0" applyFont="1" applyFill="1" applyBorder="1" applyAlignment="1">
      <alignment vertical="top" wrapText="1"/>
    </xf>
    <xf numFmtId="0" fontId="24" fillId="24" borderId="14" xfId="0" applyFont="1" applyFill="1" applyBorder="1" applyAlignment="1">
      <alignment vertical="top" wrapText="1"/>
    </xf>
    <xf numFmtId="0" fontId="31" fillId="24" borderId="14" xfId="0" applyFont="1" applyFill="1" applyBorder="1" applyAlignment="1">
      <alignment horizontal="center" vertical="top" wrapText="1"/>
    </xf>
    <xf numFmtId="169" fontId="36" fillId="24" borderId="15" xfId="0" applyNumberFormat="1" applyFont="1" applyFill="1" applyBorder="1" applyAlignment="1">
      <alignment horizontal="center" vertical="center" wrapText="1"/>
    </xf>
    <xf numFmtId="169" fontId="31" fillId="24" borderId="15" xfId="0" applyNumberFormat="1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vertical="top" wrapText="1"/>
    </xf>
    <xf numFmtId="0" fontId="27" fillId="24" borderId="17" xfId="0" applyFont="1" applyFill="1" applyBorder="1" applyAlignment="1">
      <alignment vertical="top" wrapText="1"/>
    </xf>
    <xf numFmtId="0" fontId="21" fillId="24" borderId="17" xfId="0" applyFont="1" applyFill="1" applyBorder="1" applyAlignment="1">
      <alignment horizontal="center" vertical="top" wrapText="1"/>
    </xf>
    <xf numFmtId="169" fontId="21" fillId="24" borderId="18" xfId="0" applyNumberFormat="1" applyFont="1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vertical="top" wrapText="1"/>
    </xf>
    <xf numFmtId="0" fontId="27" fillId="24" borderId="20" xfId="0" applyFont="1" applyFill="1" applyBorder="1" applyAlignment="1">
      <alignment vertical="top" wrapText="1"/>
    </xf>
    <xf numFmtId="0" fontId="21" fillId="24" borderId="20" xfId="0" applyFont="1" applyFill="1" applyBorder="1" applyAlignment="1">
      <alignment horizontal="center" vertical="top" wrapText="1"/>
    </xf>
    <xf numFmtId="169" fontId="21" fillId="24" borderId="21" xfId="0" applyNumberFormat="1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vertical="top" wrapText="1"/>
    </xf>
    <xf numFmtId="0" fontId="27" fillId="24" borderId="23" xfId="0" applyFont="1" applyFill="1" applyBorder="1" applyAlignment="1">
      <alignment vertical="top" wrapText="1"/>
    </xf>
    <xf numFmtId="0" fontId="21" fillId="24" borderId="23" xfId="0" applyFont="1" applyFill="1" applyBorder="1" applyAlignment="1">
      <alignment horizontal="center" vertical="top" wrapText="1"/>
    </xf>
    <xf numFmtId="169" fontId="21" fillId="24" borderId="24" xfId="0" applyNumberFormat="1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vertical="top" wrapText="1"/>
    </xf>
    <xf numFmtId="0" fontId="27" fillId="24" borderId="28" xfId="0" applyFont="1" applyFill="1" applyBorder="1" applyAlignment="1">
      <alignment vertical="top" wrapText="1"/>
    </xf>
    <xf numFmtId="0" fontId="21" fillId="24" borderId="28" xfId="0" applyFont="1" applyFill="1" applyBorder="1" applyAlignment="1">
      <alignment horizontal="center" vertical="top" wrapText="1"/>
    </xf>
    <xf numFmtId="169" fontId="21" fillId="24" borderId="29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vertical="top" wrapText="1"/>
    </xf>
    <xf numFmtId="49" fontId="21" fillId="24" borderId="20" xfId="0" applyNumberFormat="1" applyFont="1" applyFill="1" applyBorder="1" applyAlignment="1">
      <alignment horizontal="center" vertical="top" wrapText="1"/>
    </xf>
    <xf numFmtId="0" fontId="29" fillId="24" borderId="25" xfId="0" applyFont="1" applyFill="1" applyBorder="1" applyAlignment="1">
      <alignment vertical="top" wrapText="1"/>
    </xf>
    <xf numFmtId="169" fontId="21" fillId="24" borderId="20" xfId="0" applyNumberFormat="1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vertical="top" wrapText="1"/>
    </xf>
    <xf numFmtId="49" fontId="21" fillId="24" borderId="26" xfId="0" applyNumberFormat="1" applyFont="1" applyFill="1" applyBorder="1" applyAlignment="1">
      <alignment horizontal="center" vertical="top" wrapText="1"/>
    </xf>
    <xf numFmtId="169" fontId="21" fillId="24" borderId="27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wrapText="1"/>
    </xf>
    <xf numFmtId="49" fontId="31" fillId="0" borderId="14" xfId="0" applyNumberFormat="1" applyFont="1" applyFill="1" applyBorder="1" applyAlignment="1">
      <alignment horizontal="center"/>
    </xf>
    <xf numFmtId="169" fontId="21" fillId="24" borderId="15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wrapText="1"/>
    </xf>
    <xf numFmtId="49" fontId="21" fillId="0" borderId="17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 wrapText="1"/>
    </xf>
    <xf numFmtId="49" fontId="21" fillId="0" borderId="23" xfId="0" applyNumberFormat="1" applyFont="1" applyFill="1" applyBorder="1" applyAlignment="1">
      <alignment horizontal="center"/>
    </xf>
    <xf numFmtId="169" fontId="21" fillId="24" borderId="32" xfId="0" applyNumberFormat="1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4" fillId="24" borderId="14" xfId="0" applyFont="1" applyFill="1" applyBorder="1" applyAlignment="1">
      <alignment vertical="center" wrapText="1"/>
    </xf>
    <xf numFmtId="169" fontId="31" fillId="2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4" fontId="3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7" fillId="24" borderId="17" xfId="0" applyFont="1" applyFill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21" fillId="24" borderId="17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wrapText="1"/>
    </xf>
    <xf numFmtId="49" fontId="21" fillId="0" borderId="20" xfId="0" applyNumberFormat="1" applyFont="1" applyFill="1" applyBorder="1" applyAlignment="1">
      <alignment horizontal="center" vertical="center" wrapText="1"/>
    </xf>
    <xf numFmtId="169" fontId="21" fillId="0" borderId="2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vertical="top" wrapText="1"/>
    </xf>
    <xf numFmtId="0" fontId="37" fillId="24" borderId="17" xfId="0" applyFont="1" applyFill="1" applyBorder="1" applyAlignment="1">
      <alignment vertical="top" wrapText="1"/>
    </xf>
    <xf numFmtId="0" fontId="37" fillId="24" borderId="20" xfId="0" applyFont="1" applyFill="1" applyBorder="1" applyAlignment="1">
      <alignment vertical="top" wrapText="1"/>
    </xf>
    <xf numFmtId="169" fontId="38" fillId="24" borderId="21" xfId="0" applyNumberFormat="1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vertical="top" wrapText="1"/>
    </xf>
    <xf numFmtId="49" fontId="27" fillId="25" borderId="20" xfId="0" applyNumberFormat="1" applyFont="1" applyFill="1" applyBorder="1" applyAlignment="1">
      <alignment horizontal="center" vertical="center" wrapText="1"/>
    </xf>
    <xf numFmtId="49" fontId="21" fillId="25" borderId="20" xfId="0" applyNumberFormat="1" applyFont="1" applyFill="1" applyBorder="1" applyAlignment="1">
      <alignment horizontal="center" vertical="center" wrapText="1"/>
    </xf>
    <xf numFmtId="169" fontId="21" fillId="25" borderId="21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top" wrapText="1"/>
    </xf>
    <xf numFmtId="165" fontId="21" fillId="0" borderId="21" xfId="62" applyFont="1" applyFill="1" applyBorder="1" applyAlignment="1" applyProtection="1">
      <alignment horizontal="center" vertical="center"/>
      <protection/>
    </xf>
    <xf numFmtId="0" fontId="29" fillId="24" borderId="20" xfId="0" applyFont="1" applyFill="1" applyBorder="1" applyAlignment="1">
      <alignment vertical="top" wrapText="1"/>
    </xf>
    <xf numFmtId="169" fontId="27" fillId="24" borderId="20" xfId="0" applyNumberFormat="1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vertical="top" wrapText="1"/>
    </xf>
    <xf numFmtId="169" fontId="27" fillId="24" borderId="27" xfId="0" applyNumberFormat="1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vertical="top" wrapText="1"/>
    </xf>
    <xf numFmtId="169" fontId="27" fillId="24" borderId="18" xfId="0" applyNumberFormat="1" applyFont="1" applyFill="1" applyBorder="1" applyAlignment="1">
      <alignment horizontal="center" vertical="center" wrapText="1"/>
    </xf>
    <xf numFmtId="169" fontId="27" fillId="24" borderId="21" xfId="0" applyNumberFormat="1" applyFont="1" applyFill="1" applyBorder="1" applyAlignment="1">
      <alignment horizontal="center" vertical="center" wrapText="1"/>
    </xf>
    <xf numFmtId="169" fontId="27" fillId="24" borderId="24" xfId="0" applyNumberFormat="1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wrapText="1"/>
    </xf>
    <xf numFmtId="0" fontId="28" fillId="0" borderId="0" xfId="0" applyFont="1" applyAlignment="1">
      <alignment/>
    </xf>
    <xf numFmtId="0" fontId="21" fillId="0" borderId="20" xfId="0" applyFont="1" applyBorder="1" applyAlignment="1">
      <alignment wrapText="1"/>
    </xf>
    <xf numFmtId="0" fontId="29" fillId="24" borderId="37" xfId="0" applyFont="1" applyFill="1" applyBorder="1" applyAlignment="1">
      <alignment vertical="top" wrapText="1"/>
    </xf>
    <xf numFmtId="0" fontId="21" fillId="0" borderId="37" xfId="0" applyFont="1" applyBorder="1" applyAlignment="1">
      <alignment wrapText="1"/>
    </xf>
    <xf numFmtId="49" fontId="27" fillId="24" borderId="37" xfId="0" applyNumberFormat="1" applyFont="1" applyFill="1" applyBorder="1" applyAlignment="1">
      <alignment horizontal="center" vertical="center" wrapText="1"/>
    </xf>
    <xf numFmtId="49" fontId="21" fillId="24" borderId="37" xfId="0" applyNumberFormat="1" applyFont="1" applyFill="1" applyBorder="1" applyAlignment="1">
      <alignment horizontal="center" vertical="center" wrapText="1"/>
    </xf>
    <xf numFmtId="169" fontId="21" fillId="24" borderId="37" xfId="0" applyNumberFormat="1" applyFont="1" applyFill="1" applyBorder="1" applyAlignment="1">
      <alignment horizontal="center" vertical="center" wrapText="1"/>
    </xf>
    <xf numFmtId="0" fontId="28" fillId="0" borderId="38" xfId="0" applyFont="1" applyBorder="1" applyAlignment="1">
      <alignment/>
    </xf>
    <xf numFmtId="0" fontId="31" fillId="0" borderId="31" xfId="0" applyFont="1" applyFill="1" applyBorder="1" applyAlignment="1">
      <alignment wrapText="1"/>
    </xf>
    <xf numFmtId="49" fontId="21" fillId="0" borderId="31" xfId="0" applyNumberFormat="1" applyFont="1" applyFill="1" applyBorder="1" applyAlignment="1">
      <alignment horizontal="center"/>
    </xf>
    <xf numFmtId="49" fontId="31" fillId="0" borderId="31" xfId="0" applyNumberFormat="1" applyFont="1" applyFill="1" applyBorder="1" applyAlignment="1">
      <alignment horizontal="right"/>
    </xf>
    <xf numFmtId="169" fontId="30" fillId="0" borderId="32" xfId="62" applyNumberFormat="1" applyFont="1" applyFill="1" applyBorder="1" applyAlignment="1" applyProtection="1">
      <alignment horizontal="center" vertical="center"/>
      <protection/>
    </xf>
    <xf numFmtId="0" fontId="21" fillId="0" borderId="39" xfId="0" applyFont="1" applyFill="1" applyBorder="1" applyAlignment="1">
      <alignment wrapText="1"/>
    </xf>
    <xf numFmtId="49" fontId="21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/>
    </xf>
    <xf numFmtId="169" fontId="21" fillId="0" borderId="18" xfId="0" applyNumberFormat="1" applyFont="1" applyFill="1" applyBorder="1" applyAlignment="1">
      <alignment horizontal="center"/>
    </xf>
    <xf numFmtId="0" fontId="21" fillId="0" borderId="40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wrapText="1"/>
    </xf>
    <xf numFmtId="49" fontId="21" fillId="0" borderId="20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vertical="top" wrapText="1"/>
    </xf>
    <xf numFmtId="0" fontId="21" fillId="0" borderId="41" xfId="0" applyFont="1" applyFill="1" applyBorder="1" applyAlignment="1">
      <alignment wrapText="1"/>
    </xf>
    <xf numFmtId="49" fontId="24" fillId="24" borderId="26" xfId="0" applyNumberFormat="1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vertical="top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194" fontId="26" fillId="24" borderId="15" xfId="62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wrapText="1"/>
    </xf>
    <xf numFmtId="219" fontId="0" fillId="0" borderId="0" xfId="0" applyNumberFormat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2\&#1086;&#1073;&#1084;&#1077;&#1085;\&#1054;&#1090;&#1095;&#1077;&#1090;&#1099;%20&#1074;%20&#1050;&#1086;&#1084;&#1080;&#1090;&#1077;&#1090;%20&#1092;&#1080;&#1085;&#1072;&#1085;&#1089;&#1086;&#1074;\2010&#1075;\&#1080;&#1102;&#1083;&#1100;\&#1088;&#1086;&#1089;&#1087;&#1080;&#1089;&#1100;%20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ятница"/>
      <sheetName val="Четверг"/>
      <sheetName val="117 ф"/>
      <sheetName val="127ф ВУС"/>
      <sheetName val="форма 177"/>
      <sheetName val="137 ф"/>
      <sheetName val="125 1"/>
      <sheetName val="125 2"/>
      <sheetName val="125 3"/>
      <sheetName val="125 4"/>
      <sheetName val="отчет админ"/>
      <sheetName val="Исп бюдж"/>
      <sheetName val="Сведенья"/>
      <sheetName val="Использ субсидий"/>
      <sheetName val="табл 6"/>
      <sheetName val="табл 7"/>
      <sheetName val="14 МОстр.1"/>
      <sheetName val="стр.2"/>
      <sheetName val="стр.3"/>
      <sheetName val="Свод"/>
      <sheetName val="прил 1"/>
      <sheetName val="прил 2"/>
      <sheetName val="прил 3"/>
      <sheetName val="прил 4"/>
      <sheetName val="прил 12"/>
      <sheetName val="прил5"/>
      <sheetName val="Смета депутатов"/>
    </sheetNames>
    <sheetDataSet>
      <sheetData sheetId="2">
        <row r="76">
          <cell r="D76">
            <v>484608</v>
          </cell>
        </row>
        <row r="95">
          <cell r="D95">
            <v>300000</v>
          </cell>
        </row>
        <row r="98">
          <cell r="D98">
            <v>100000</v>
          </cell>
        </row>
        <row r="99">
          <cell r="D99">
            <v>70000</v>
          </cell>
        </row>
        <row r="100">
          <cell r="D100">
            <v>230000</v>
          </cell>
        </row>
        <row r="109">
          <cell r="D109">
            <v>984971.1099999999</v>
          </cell>
        </row>
        <row r="112">
          <cell r="D112">
            <v>300000</v>
          </cell>
        </row>
        <row r="137">
          <cell r="D137">
            <v>200000</v>
          </cell>
        </row>
        <row r="138">
          <cell r="D138">
            <v>70000</v>
          </cell>
        </row>
        <row r="139">
          <cell r="D139">
            <v>100000</v>
          </cell>
        </row>
        <row r="140">
          <cell r="D140">
            <v>150000</v>
          </cell>
        </row>
        <row r="141">
          <cell r="D141">
            <v>681000</v>
          </cell>
        </row>
      </sheetData>
      <sheetData sheetId="19">
        <row r="18">
          <cell r="G18">
            <v>1377300</v>
          </cell>
        </row>
        <row r="21">
          <cell r="G21">
            <v>270000</v>
          </cell>
        </row>
        <row r="24">
          <cell r="G24">
            <v>70740</v>
          </cell>
        </row>
        <row r="26">
          <cell r="G26">
            <v>455670</v>
          </cell>
        </row>
        <row r="27">
          <cell r="G27">
            <v>96282</v>
          </cell>
        </row>
        <row r="29">
          <cell r="G29">
            <v>11421900</v>
          </cell>
        </row>
        <row r="47">
          <cell r="G47">
            <v>883400</v>
          </cell>
        </row>
        <row r="54">
          <cell r="G54">
            <v>300000</v>
          </cell>
        </row>
        <row r="65">
          <cell r="G65">
            <v>196894</v>
          </cell>
        </row>
        <row r="67">
          <cell r="G67">
            <v>196894</v>
          </cell>
        </row>
        <row r="77">
          <cell r="G77">
            <v>300000</v>
          </cell>
        </row>
        <row r="88">
          <cell r="G88">
            <v>350000</v>
          </cell>
        </row>
        <row r="90">
          <cell r="G90">
            <v>4400000</v>
          </cell>
        </row>
        <row r="95">
          <cell r="G95">
            <v>984971.1099999999</v>
          </cell>
        </row>
        <row r="99">
          <cell r="G99">
            <v>2029580</v>
          </cell>
        </row>
        <row r="101">
          <cell r="G101">
            <v>229580</v>
          </cell>
        </row>
        <row r="103">
          <cell r="G103">
            <v>700000</v>
          </cell>
        </row>
        <row r="106">
          <cell r="G106">
            <v>800000</v>
          </cell>
        </row>
        <row r="107">
          <cell r="G107">
            <v>8106420</v>
          </cell>
        </row>
        <row r="110">
          <cell r="G110">
            <v>3000000</v>
          </cell>
        </row>
        <row r="112">
          <cell r="G112">
            <v>0</v>
          </cell>
        </row>
        <row r="113">
          <cell r="G113">
            <v>1100800</v>
          </cell>
        </row>
        <row r="115">
          <cell r="G115">
            <v>99200</v>
          </cell>
        </row>
        <row r="119">
          <cell r="G119">
            <v>3906420</v>
          </cell>
        </row>
        <row r="120">
          <cell r="G120">
            <v>7150000</v>
          </cell>
        </row>
        <row r="122">
          <cell r="G122">
            <v>1000000</v>
          </cell>
        </row>
        <row r="124">
          <cell r="G124">
            <v>5650000</v>
          </cell>
        </row>
        <row r="130">
          <cell r="A130" t="str">
            <v>Организация и содержание мест захоронения</v>
          </cell>
        </row>
        <row r="136">
          <cell r="G136">
            <v>150000</v>
          </cell>
        </row>
        <row r="137">
          <cell r="G137">
            <v>7202000</v>
          </cell>
        </row>
        <row r="152">
          <cell r="G152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6">
      <selection activeCell="B3" sqref="B3:D3"/>
    </sheetView>
  </sheetViews>
  <sheetFormatPr defaultColWidth="9.00390625" defaultRowHeight="12.75"/>
  <cols>
    <col min="1" max="1" width="45.25390625" style="0" customWidth="1"/>
    <col min="2" max="2" width="11.25390625" style="0" customWidth="1"/>
    <col min="3" max="3" width="13.875" style="0" customWidth="1"/>
    <col min="4" max="4" width="16.75390625" style="0" customWidth="1"/>
    <col min="5" max="5" width="10.875" style="0" bestFit="1" customWidth="1"/>
  </cols>
  <sheetData>
    <row r="1" spans="2:4" ht="18.75" customHeight="1">
      <c r="B1" s="1"/>
      <c r="D1" s="1" t="s">
        <v>161</v>
      </c>
    </row>
    <row r="2" spans="2:4" ht="16.5" customHeight="1">
      <c r="B2" s="176" t="s">
        <v>164</v>
      </c>
      <c r="C2" s="176"/>
      <c r="D2" s="176"/>
    </row>
    <row r="3" spans="2:4" ht="15.75" customHeight="1">
      <c r="B3" s="176" t="s">
        <v>163</v>
      </c>
      <c r="C3" s="176"/>
      <c r="D3" s="176"/>
    </row>
    <row r="6" spans="1:4" ht="18.75">
      <c r="A6" s="174" t="s">
        <v>0</v>
      </c>
      <c r="B6" s="174"/>
      <c r="C6" s="174"/>
      <c r="D6" s="174"/>
    </row>
    <row r="7" spans="1:4" ht="18.75">
      <c r="A7" s="175" t="s">
        <v>1</v>
      </c>
      <c r="B7" s="175"/>
      <c r="C7" s="175"/>
      <c r="D7" s="175"/>
    </row>
    <row r="8" spans="1:4" ht="19.5" thickBot="1">
      <c r="A8" s="173" t="s">
        <v>2</v>
      </c>
      <c r="B8" s="173"/>
      <c r="C8" s="173"/>
      <c r="D8" s="173"/>
    </row>
    <row r="9" spans="1:4" ht="36" customHeight="1" thickBot="1">
      <c r="A9" s="4" t="s">
        <v>3</v>
      </c>
      <c r="B9" s="5" t="s">
        <v>4</v>
      </c>
      <c r="C9" s="5" t="s">
        <v>5</v>
      </c>
      <c r="D9" s="6" t="s">
        <v>6</v>
      </c>
    </row>
    <row r="10" spans="1:5" ht="16.5" customHeight="1" thickBot="1">
      <c r="A10" s="7" t="s">
        <v>7</v>
      </c>
      <c r="B10" s="8" t="s">
        <v>8</v>
      </c>
      <c r="C10" s="9"/>
      <c r="D10" s="10">
        <f>D11+D12+D14+D15+D13</f>
        <v>14682.599999999999</v>
      </c>
      <c r="E10" s="11"/>
    </row>
    <row r="11" spans="1:4" ht="66.75" customHeight="1">
      <c r="A11" s="12" t="s">
        <v>9</v>
      </c>
      <c r="B11" s="13"/>
      <c r="C11" s="14" t="s">
        <v>10</v>
      </c>
      <c r="D11" s="15">
        <f>'[1]Свод'!G18/1000</f>
        <v>1377.3</v>
      </c>
    </row>
    <row r="12" spans="1:4" ht="76.5" customHeight="1">
      <c r="A12" s="16" t="s">
        <v>11</v>
      </c>
      <c r="B12" s="17"/>
      <c r="C12" s="18" t="s">
        <v>12</v>
      </c>
      <c r="D12" s="19">
        <f>('[1]Свод'!G29+'[1]Свод'!G47)/1000</f>
        <v>12305.3</v>
      </c>
    </row>
    <row r="13" spans="1:4" ht="76.5" customHeight="1">
      <c r="A13" s="20" t="s">
        <v>13</v>
      </c>
      <c r="B13" s="21"/>
      <c r="C13" s="22" t="s">
        <v>14</v>
      </c>
      <c r="D13" s="23">
        <f>'[1]117 ф'!D95/1000</f>
        <v>300</v>
      </c>
    </row>
    <row r="14" spans="1:4" ht="15.75">
      <c r="A14" s="16" t="s">
        <v>15</v>
      </c>
      <c r="B14" s="24"/>
      <c r="C14" s="18" t="s">
        <v>16</v>
      </c>
      <c r="D14" s="19">
        <f>'[1]Свод'!G54/1000</f>
        <v>300</v>
      </c>
    </row>
    <row r="15" spans="1:4" ht="16.5" thickBot="1">
      <c r="A15" s="25" t="s">
        <v>17</v>
      </c>
      <c r="B15" s="26"/>
      <c r="C15" s="27" t="s">
        <v>18</v>
      </c>
      <c r="D15" s="28">
        <f>('[1]117 ф'!D98+'[1]117 ф'!D99+'[1]117 ф'!D100)/1000</f>
        <v>400</v>
      </c>
    </row>
    <row r="16" spans="1:4" ht="16.5" thickBot="1">
      <c r="A16" s="7" t="s">
        <v>19</v>
      </c>
      <c r="B16" s="8" t="s">
        <v>20</v>
      </c>
      <c r="C16" s="29"/>
      <c r="D16" s="30">
        <f>D17</f>
        <v>196.894</v>
      </c>
    </row>
    <row r="17" spans="1:4" ht="15.75" customHeight="1" thickBot="1">
      <c r="A17" s="25" t="s">
        <v>158</v>
      </c>
      <c r="B17" s="31"/>
      <c r="C17" s="32" t="s">
        <v>21</v>
      </c>
      <c r="D17" s="28">
        <f>'[1]Свод'!G65/1000</f>
        <v>196.894</v>
      </c>
    </row>
    <row r="18" spans="1:4" ht="39" customHeight="1" thickBot="1">
      <c r="A18" s="7" t="s">
        <v>22</v>
      </c>
      <c r="B18" s="33" t="s">
        <v>23</v>
      </c>
      <c r="C18" s="34"/>
      <c r="D18" s="30">
        <f>D19</f>
        <v>300</v>
      </c>
    </row>
    <row r="19" spans="1:4" ht="69" customHeight="1" thickBot="1">
      <c r="A19" s="25" t="s">
        <v>24</v>
      </c>
      <c r="B19" s="31"/>
      <c r="C19" s="32" t="s">
        <v>25</v>
      </c>
      <c r="D19" s="28">
        <f>'[1]Свод'!G77/1000</f>
        <v>300</v>
      </c>
    </row>
    <row r="20" spans="1:4" ht="16.5" thickBot="1">
      <c r="A20" s="7" t="s">
        <v>26</v>
      </c>
      <c r="B20" s="8" t="s">
        <v>27</v>
      </c>
      <c r="C20" s="29"/>
      <c r="D20" s="30">
        <f>D21+D22+D23</f>
        <v>5734.9711099999995</v>
      </c>
    </row>
    <row r="21" spans="1:4" ht="16.5" customHeight="1" thickBot="1">
      <c r="A21" s="25" t="s">
        <v>28</v>
      </c>
      <c r="B21" s="26"/>
      <c r="C21" s="27" t="s">
        <v>29</v>
      </c>
      <c r="D21" s="28">
        <f>'[1]Свод'!G88/1000</f>
        <v>350</v>
      </c>
    </row>
    <row r="22" spans="1:4" ht="34.5" customHeight="1" thickBot="1">
      <c r="A22" s="35" t="s">
        <v>30</v>
      </c>
      <c r="B22" s="36"/>
      <c r="C22" s="37" t="s">
        <v>31</v>
      </c>
      <c r="D22" s="38">
        <f>('[1]Свод'!G90+'[1]117 ф'!D109)/1000</f>
        <v>5384.9711099999995</v>
      </c>
    </row>
    <row r="23" spans="1:4" ht="34.5" customHeight="1" hidden="1" thickBot="1">
      <c r="A23" s="39" t="s">
        <v>32</v>
      </c>
      <c r="B23" s="40"/>
      <c r="C23" s="41" t="s">
        <v>31</v>
      </c>
      <c r="D23" s="42"/>
    </row>
    <row r="24" spans="1:4" ht="16.5" customHeight="1" thickBot="1">
      <c r="A24" s="7" t="s">
        <v>33</v>
      </c>
      <c r="B24" s="8" t="s">
        <v>34</v>
      </c>
      <c r="C24" s="29"/>
      <c r="D24" s="30">
        <f>D25+D26+D27</f>
        <v>17286</v>
      </c>
    </row>
    <row r="25" spans="1:4" ht="15.75">
      <c r="A25" s="12" t="s">
        <v>35</v>
      </c>
      <c r="B25" s="14"/>
      <c r="C25" s="43" t="s">
        <v>36</v>
      </c>
      <c r="D25" s="15">
        <f>'[1]Свод'!G99/1000</f>
        <v>2029.58</v>
      </c>
    </row>
    <row r="26" spans="1:4" ht="15.75">
      <c r="A26" s="16" t="s">
        <v>37</v>
      </c>
      <c r="B26" s="18"/>
      <c r="C26" s="44" t="s">
        <v>38</v>
      </c>
      <c r="D26" s="19">
        <f>'[1]Свод'!G107/1000</f>
        <v>8106.42</v>
      </c>
    </row>
    <row r="27" spans="1:4" ht="16.5" thickBot="1">
      <c r="A27" s="20" t="s">
        <v>39</v>
      </c>
      <c r="B27" s="22"/>
      <c r="C27" s="45" t="s">
        <v>40</v>
      </c>
      <c r="D27" s="46">
        <f>'[1]Свод'!G120/1000</f>
        <v>7150</v>
      </c>
    </row>
    <row r="28" spans="1:4" ht="16.5" thickBot="1">
      <c r="A28" s="7" t="s">
        <v>41</v>
      </c>
      <c r="B28" s="34" t="s">
        <v>42</v>
      </c>
      <c r="C28" s="29"/>
      <c r="D28" s="30">
        <f>D29</f>
        <v>150</v>
      </c>
    </row>
    <row r="29" spans="1:4" ht="16.5" customHeight="1" thickBot="1">
      <c r="A29" s="25" t="s">
        <v>43</v>
      </c>
      <c r="B29" s="26"/>
      <c r="C29" s="32" t="s">
        <v>44</v>
      </c>
      <c r="D29" s="28">
        <f>'[1]Свод'!G136/1000</f>
        <v>150</v>
      </c>
    </row>
    <row r="30" spans="1:4" ht="34.5" customHeight="1" thickBot="1">
      <c r="A30" s="7" t="s">
        <v>45</v>
      </c>
      <c r="B30" s="34" t="s">
        <v>46</v>
      </c>
      <c r="C30" s="34"/>
      <c r="D30" s="30">
        <f>D31</f>
        <v>7202</v>
      </c>
    </row>
    <row r="31" spans="1:4" ht="16.5" thickBot="1">
      <c r="A31" s="25" t="s">
        <v>47</v>
      </c>
      <c r="B31" s="32"/>
      <c r="C31" s="32" t="s">
        <v>48</v>
      </c>
      <c r="D31" s="28">
        <f>'[1]Свод'!G137/1000</f>
        <v>7202</v>
      </c>
    </row>
    <row r="32" spans="1:4" ht="30.75" customHeight="1" thickBot="1">
      <c r="A32" s="7" t="s">
        <v>49</v>
      </c>
      <c r="B32" s="8" t="s">
        <v>50</v>
      </c>
      <c r="C32" s="47"/>
      <c r="D32" s="30">
        <f>D33</f>
        <v>100</v>
      </c>
    </row>
    <row r="33" spans="1:4" ht="16.5" thickBot="1">
      <c r="A33" s="25" t="s">
        <v>51</v>
      </c>
      <c r="B33" s="26"/>
      <c r="C33" s="27" t="s">
        <v>52</v>
      </c>
      <c r="D33" s="28">
        <f>'[1]Свод'!G152/1000</f>
        <v>100</v>
      </c>
    </row>
    <row r="34" spans="1:4" s="48" customFormat="1" ht="24" customHeight="1" thickBot="1">
      <c r="A34" s="7" t="s">
        <v>53</v>
      </c>
      <c r="B34" s="34" t="s">
        <v>54</v>
      </c>
      <c r="C34" s="8"/>
      <c r="D34" s="30">
        <f>D35</f>
        <v>520</v>
      </c>
    </row>
    <row r="35" spans="1:4" ht="23.25" customHeight="1">
      <c r="A35" s="25" t="s">
        <v>55</v>
      </c>
      <c r="B35" s="32"/>
      <c r="C35" s="27" t="s">
        <v>56</v>
      </c>
      <c r="D35" s="28">
        <f>('[1]117 ф'!D138+'[1]117 ф'!D139+'[1]117 ф'!D140+'[1]117 ф'!D137)/1000</f>
        <v>520</v>
      </c>
    </row>
    <row r="36" spans="1:4" s="48" customFormat="1" ht="23.25" customHeight="1">
      <c r="A36" s="49" t="s">
        <v>57</v>
      </c>
      <c r="B36" s="50" t="s">
        <v>58</v>
      </c>
      <c r="C36" s="51"/>
      <c r="D36" s="52">
        <f>'[1]117 ф'!D141/1000</f>
        <v>681</v>
      </c>
    </row>
    <row r="37" spans="1:4" ht="32.25" customHeight="1" thickBot="1">
      <c r="A37" s="53" t="s">
        <v>59</v>
      </c>
      <c r="B37" s="54"/>
      <c r="C37" s="54"/>
      <c r="D37" s="55">
        <f>D10+D16+D18+D20+D24+D28+D30+D32+D34+D36</f>
        <v>46853.46511</v>
      </c>
    </row>
    <row r="38" spans="1:4" ht="12.75">
      <c r="A38" s="56"/>
      <c r="B38" s="56"/>
      <c r="C38" s="56"/>
      <c r="D38" s="56"/>
    </row>
    <row r="39" spans="1:4" ht="12.75">
      <c r="A39" s="57"/>
      <c r="D39" s="11"/>
    </row>
  </sheetData>
  <sheetProtection/>
  <mergeCells count="5">
    <mergeCell ref="A8:D8"/>
    <mergeCell ref="B2:D2"/>
    <mergeCell ref="A6:D6"/>
    <mergeCell ref="A7:D7"/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5.875" style="0" customWidth="1"/>
    <col min="2" max="2" width="72.25390625" style="0" customWidth="1"/>
    <col min="3" max="3" width="12.00390625" style="0" customWidth="1"/>
    <col min="4" max="4" width="13.875" style="0" customWidth="1"/>
    <col min="5" max="5" width="11.00390625" style="59" customWidth="1"/>
    <col min="6" max="6" width="15.375" style="0" customWidth="1"/>
  </cols>
  <sheetData>
    <row r="1" spans="3:6" ht="12.75" customHeight="1">
      <c r="C1" s="2"/>
      <c r="D1" s="1"/>
      <c r="E1"/>
      <c r="F1" s="1" t="s">
        <v>165</v>
      </c>
    </row>
    <row r="2" spans="3:6" ht="12.75" customHeight="1">
      <c r="C2" s="58"/>
      <c r="D2" s="176" t="s">
        <v>164</v>
      </c>
      <c r="E2" s="176"/>
      <c r="F2" s="176"/>
    </row>
    <row r="3" spans="3:9" ht="15.75">
      <c r="C3" s="2"/>
      <c r="D3" s="176" t="s">
        <v>162</v>
      </c>
      <c r="E3" s="176"/>
      <c r="F3" s="176"/>
      <c r="I3" s="1"/>
    </row>
    <row r="5" spans="1:6" ht="21.75" customHeight="1">
      <c r="A5" s="177" t="s">
        <v>60</v>
      </c>
      <c r="B5" s="177"/>
      <c r="C5" s="177"/>
      <c r="D5" s="177"/>
      <c r="E5" s="177"/>
      <c r="F5" s="177"/>
    </row>
    <row r="6" spans="1:6" ht="24.75" customHeight="1">
      <c r="A6" s="177" t="s">
        <v>61</v>
      </c>
      <c r="B6" s="177"/>
      <c r="C6" s="177"/>
      <c r="D6" s="177"/>
      <c r="E6" s="177"/>
      <c r="F6" s="177"/>
    </row>
    <row r="7" spans="1:6" ht="18.75">
      <c r="A7" s="175" t="s">
        <v>159</v>
      </c>
      <c r="B7" s="175"/>
      <c r="C7" s="175"/>
      <c r="D7" s="175"/>
      <c r="E7" s="175"/>
      <c r="F7" s="175"/>
    </row>
    <row r="8" spans="1:6" ht="18.75">
      <c r="A8" s="3"/>
      <c r="B8" s="3"/>
      <c r="C8" s="3"/>
      <c r="D8" s="3"/>
      <c r="E8" s="3"/>
      <c r="F8" s="3"/>
    </row>
    <row r="9" ht="13.5" thickBot="1"/>
    <row r="10" spans="1:6" ht="32.25" customHeight="1" thickBot="1">
      <c r="A10" s="60" t="s">
        <v>160</v>
      </c>
      <c r="B10" s="61" t="s">
        <v>62</v>
      </c>
      <c r="C10" s="61" t="s">
        <v>63</v>
      </c>
      <c r="D10" s="61" t="s">
        <v>64</v>
      </c>
      <c r="E10" s="61" t="s">
        <v>65</v>
      </c>
      <c r="F10" s="62" t="s">
        <v>66</v>
      </c>
    </row>
    <row r="11" spans="1:6" s="69" customFormat="1" ht="17.25" thickBot="1">
      <c r="A11" s="63">
        <v>1</v>
      </c>
      <c r="B11" s="64" t="s">
        <v>67</v>
      </c>
      <c r="C11" s="65"/>
      <c r="D11" s="66"/>
      <c r="E11" s="67"/>
      <c r="F11" s="68"/>
    </row>
    <row r="12" spans="1:6" s="48" customFormat="1" ht="16.5" thickBot="1">
      <c r="A12" s="70"/>
      <c r="B12" s="71" t="s">
        <v>7</v>
      </c>
      <c r="C12" s="34" t="s">
        <v>8</v>
      </c>
      <c r="D12" s="34"/>
      <c r="E12" s="72"/>
      <c r="F12" s="73">
        <f>F13+F18+F24+F28+F31</f>
        <v>14682.599999999999</v>
      </c>
    </row>
    <row r="13" spans="1:6" s="48" customFormat="1" ht="49.5" customHeight="1" thickBot="1">
      <c r="A13" s="70"/>
      <c r="B13" s="71" t="s">
        <v>9</v>
      </c>
      <c r="C13" s="34" t="s">
        <v>10</v>
      </c>
      <c r="D13" s="34"/>
      <c r="E13" s="72"/>
      <c r="F13" s="74">
        <f>F14</f>
        <v>1377.3</v>
      </c>
    </row>
    <row r="14" spans="1:6" ht="48.75" customHeight="1">
      <c r="A14" s="75"/>
      <c r="B14" s="76" t="s">
        <v>68</v>
      </c>
      <c r="C14" s="43" t="s">
        <v>10</v>
      </c>
      <c r="D14" s="43" t="s">
        <v>69</v>
      </c>
      <c r="E14" s="77"/>
      <c r="F14" s="78">
        <f>F16+F17</f>
        <v>1377.3</v>
      </c>
    </row>
    <row r="15" spans="1:6" ht="19.5" customHeight="1">
      <c r="A15" s="79"/>
      <c r="B15" s="80" t="s">
        <v>70</v>
      </c>
      <c r="C15" s="44" t="s">
        <v>10</v>
      </c>
      <c r="D15" s="44" t="s">
        <v>71</v>
      </c>
      <c r="E15" s="81"/>
      <c r="F15" s="82">
        <f>F16</f>
        <v>825.348</v>
      </c>
    </row>
    <row r="16" spans="1:6" ht="15.75">
      <c r="A16" s="79"/>
      <c r="B16" s="80" t="s">
        <v>72</v>
      </c>
      <c r="C16" s="44" t="s">
        <v>10</v>
      </c>
      <c r="D16" s="44" t="s">
        <v>71</v>
      </c>
      <c r="E16" s="81">
        <v>500</v>
      </c>
      <c r="F16" s="82">
        <f>('[1]Свод'!G21+'[1]Свод'!G24+'[1]117 ф'!D76)/1000</f>
        <v>825.348</v>
      </c>
    </row>
    <row r="17" spans="1:6" ht="16.5" thickBot="1">
      <c r="A17" s="83"/>
      <c r="B17" s="84" t="s">
        <v>72</v>
      </c>
      <c r="C17" s="45" t="s">
        <v>10</v>
      </c>
      <c r="D17" s="45" t="s">
        <v>73</v>
      </c>
      <c r="E17" s="85">
        <v>500</v>
      </c>
      <c r="F17" s="86">
        <f>('[1]Свод'!G26+'[1]Свод'!G27)/1000</f>
        <v>551.952</v>
      </c>
    </row>
    <row r="18" spans="1:6" s="48" customFormat="1" ht="47.25" customHeight="1" thickBot="1">
      <c r="A18" s="70"/>
      <c r="B18" s="71" t="s">
        <v>74</v>
      </c>
      <c r="C18" s="34" t="s">
        <v>12</v>
      </c>
      <c r="D18" s="34"/>
      <c r="E18" s="72"/>
      <c r="F18" s="74">
        <f>F19</f>
        <v>12305.3</v>
      </c>
    </row>
    <row r="19" spans="1:6" ht="51.75" customHeight="1">
      <c r="A19" s="87"/>
      <c r="B19" s="88" t="s">
        <v>68</v>
      </c>
      <c r="C19" s="37" t="s">
        <v>12</v>
      </c>
      <c r="D19" s="37" t="s">
        <v>69</v>
      </c>
      <c r="E19" s="89"/>
      <c r="F19" s="90">
        <f>F20+F22</f>
        <v>12305.3</v>
      </c>
    </row>
    <row r="20" spans="1:6" ht="15.75">
      <c r="A20" s="79"/>
      <c r="B20" s="80" t="s">
        <v>75</v>
      </c>
      <c r="C20" s="44" t="s">
        <v>12</v>
      </c>
      <c r="D20" s="44" t="s">
        <v>73</v>
      </c>
      <c r="E20" s="81"/>
      <c r="F20" s="82">
        <f>F21</f>
        <v>11421.9</v>
      </c>
    </row>
    <row r="21" spans="1:6" ht="15.75">
      <c r="A21" s="79"/>
      <c r="B21" s="80" t="s">
        <v>72</v>
      </c>
      <c r="C21" s="44" t="s">
        <v>12</v>
      </c>
      <c r="D21" s="44" t="s">
        <v>73</v>
      </c>
      <c r="E21" s="81">
        <v>500</v>
      </c>
      <c r="F21" s="82">
        <f>'[1]Свод'!G29/1000</f>
        <v>11421.9</v>
      </c>
    </row>
    <row r="22" spans="1:6" ht="33" customHeight="1">
      <c r="A22" s="79"/>
      <c r="B22" s="91" t="s">
        <v>76</v>
      </c>
      <c r="C22" s="44" t="s">
        <v>12</v>
      </c>
      <c r="D22" s="44" t="s">
        <v>77</v>
      </c>
      <c r="E22" s="81"/>
      <c r="F22" s="82">
        <f>F23</f>
        <v>883.4</v>
      </c>
    </row>
    <row r="23" spans="1:6" ht="15.75">
      <c r="A23" s="79"/>
      <c r="B23" s="80" t="s">
        <v>72</v>
      </c>
      <c r="C23" s="44" t="s">
        <v>12</v>
      </c>
      <c r="D23" s="44" t="s">
        <v>77</v>
      </c>
      <c r="E23" s="81">
        <v>500</v>
      </c>
      <c r="F23" s="82">
        <f>'[1]Свод'!G47/1000</f>
        <v>883.4</v>
      </c>
    </row>
    <row r="24" spans="1:6" ht="15.75">
      <c r="A24" s="79"/>
      <c r="B24" s="80" t="s">
        <v>78</v>
      </c>
      <c r="C24" s="44" t="s">
        <v>16</v>
      </c>
      <c r="D24" s="44"/>
      <c r="E24" s="81"/>
      <c r="F24" s="82">
        <f>F27</f>
        <v>300</v>
      </c>
    </row>
    <row r="25" spans="1:6" ht="15.75">
      <c r="A25" s="79"/>
      <c r="B25" s="80" t="s">
        <v>78</v>
      </c>
      <c r="C25" s="44" t="s">
        <v>16</v>
      </c>
      <c r="D25" s="44" t="s">
        <v>79</v>
      </c>
      <c r="E25" s="81"/>
      <c r="F25" s="82">
        <f>F27</f>
        <v>300</v>
      </c>
    </row>
    <row r="26" spans="1:6" ht="15.75">
      <c r="A26" s="79"/>
      <c r="B26" s="80" t="s">
        <v>80</v>
      </c>
      <c r="C26" s="44" t="s">
        <v>16</v>
      </c>
      <c r="D26" s="44" t="s">
        <v>81</v>
      </c>
      <c r="E26" s="81"/>
      <c r="F26" s="82">
        <f>F27</f>
        <v>300</v>
      </c>
    </row>
    <row r="27" spans="1:6" ht="15.75">
      <c r="A27" s="79"/>
      <c r="B27" s="80" t="s">
        <v>82</v>
      </c>
      <c r="C27" s="44" t="s">
        <v>16</v>
      </c>
      <c r="D27" s="44" t="s">
        <v>81</v>
      </c>
      <c r="E27" s="92" t="s">
        <v>83</v>
      </c>
      <c r="F27" s="82">
        <f>'[1]Свод'!G54/1000</f>
        <v>300</v>
      </c>
    </row>
    <row r="28" spans="1:6" ht="15.75">
      <c r="A28" s="79"/>
      <c r="B28" s="80" t="s">
        <v>17</v>
      </c>
      <c r="C28" s="44" t="s">
        <v>18</v>
      </c>
      <c r="D28" s="44"/>
      <c r="E28" s="92"/>
      <c r="F28" s="82">
        <f>F30</f>
        <v>400</v>
      </c>
    </row>
    <row r="29" spans="1:6" ht="15.75">
      <c r="A29" s="93"/>
      <c r="B29" s="80" t="str">
        <f>B28</f>
        <v>Другие общегосударственные вопросы</v>
      </c>
      <c r="C29" s="44" t="s">
        <v>18</v>
      </c>
      <c r="D29" s="44" t="s">
        <v>84</v>
      </c>
      <c r="E29" s="92"/>
      <c r="F29" s="94">
        <v>400</v>
      </c>
    </row>
    <row r="30" spans="1:6" ht="16.5" thickBot="1">
      <c r="A30" s="95"/>
      <c r="B30" s="80" t="s">
        <v>17</v>
      </c>
      <c r="C30" s="32" t="s">
        <v>18</v>
      </c>
      <c r="D30" s="32" t="s">
        <v>84</v>
      </c>
      <c r="E30" s="96" t="s">
        <v>85</v>
      </c>
      <c r="F30" s="97">
        <f>('[1]117 ф'!D98+'[1]117 ф'!D99+'[1]117 ф'!D100)/1000</f>
        <v>400</v>
      </c>
    </row>
    <row r="31" spans="1:6" ht="16.5" thickBot="1">
      <c r="A31" s="87"/>
      <c r="B31" s="98" t="s">
        <v>86</v>
      </c>
      <c r="C31" s="99" t="s">
        <v>14</v>
      </c>
      <c r="D31" s="99"/>
      <c r="E31" s="99"/>
      <c r="F31" s="100">
        <f>F32</f>
        <v>300</v>
      </c>
    </row>
    <row r="32" spans="1:6" ht="15.75">
      <c r="A32" s="79"/>
      <c r="B32" s="101" t="s">
        <v>86</v>
      </c>
      <c r="C32" s="102" t="s">
        <v>14</v>
      </c>
      <c r="D32" s="102" t="s">
        <v>87</v>
      </c>
      <c r="E32" s="103"/>
      <c r="F32" s="78">
        <f>F33</f>
        <v>300</v>
      </c>
    </row>
    <row r="33" spans="1:6" ht="16.5" thickBot="1">
      <c r="A33" s="95"/>
      <c r="B33" s="104" t="s">
        <v>88</v>
      </c>
      <c r="C33" s="105" t="s">
        <v>14</v>
      </c>
      <c r="D33" s="105" t="s">
        <v>89</v>
      </c>
      <c r="E33" s="105" t="s">
        <v>85</v>
      </c>
      <c r="F33" s="106">
        <f>'[1]117 ф'!D95/1000</f>
        <v>300</v>
      </c>
    </row>
    <row r="34" spans="1:6" ht="20.25" customHeight="1" thickBot="1">
      <c r="A34" s="70"/>
      <c r="B34" s="71" t="s">
        <v>19</v>
      </c>
      <c r="C34" s="34" t="s">
        <v>20</v>
      </c>
      <c r="D34" s="34"/>
      <c r="E34" s="72"/>
      <c r="F34" s="74">
        <f>F38</f>
        <v>196.894</v>
      </c>
    </row>
    <row r="35" spans="1:6" ht="24" customHeight="1">
      <c r="A35" s="75"/>
      <c r="B35" s="76" t="s">
        <v>90</v>
      </c>
      <c r="C35" s="43" t="s">
        <v>21</v>
      </c>
      <c r="D35" s="43"/>
      <c r="E35" s="77"/>
      <c r="F35" s="78">
        <f>F38</f>
        <v>196.894</v>
      </c>
    </row>
    <row r="36" spans="1:6" ht="23.25" customHeight="1">
      <c r="A36" s="79"/>
      <c r="B36" s="80" t="s">
        <v>91</v>
      </c>
      <c r="C36" s="18" t="s">
        <v>21</v>
      </c>
      <c r="D36" s="44" t="s">
        <v>92</v>
      </c>
      <c r="E36" s="81"/>
      <c r="F36" s="82">
        <f>F38</f>
        <v>196.894</v>
      </c>
    </row>
    <row r="37" spans="1:6" ht="21.75" customHeight="1">
      <c r="A37" s="79"/>
      <c r="B37" s="80" t="s">
        <v>93</v>
      </c>
      <c r="C37" s="18" t="s">
        <v>21</v>
      </c>
      <c r="D37" s="44" t="s">
        <v>94</v>
      </c>
      <c r="E37" s="81"/>
      <c r="F37" s="82">
        <f>F38</f>
        <v>196.894</v>
      </c>
    </row>
    <row r="38" spans="1:6" ht="22.5" customHeight="1" thickBot="1">
      <c r="A38" s="83"/>
      <c r="B38" s="84" t="s">
        <v>72</v>
      </c>
      <c r="C38" s="22" t="s">
        <v>21</v>
      </c>
      <c r="D38" s="45" t="s">
        <v>94</v>
      </c>
      <c r="E38" s="107">
        <v>500</v>
      </c>
      <c r="F38" s="86">
        <f>'[1]Свод'!G67/1000</f>
        <v>196.894</v>
      </c>
    </row>
    <row r="39" spans="1:6" ht="21" customHeight="1" thickBot="1">
      <c r="A39" s="108"/>
      <c r="B39" s="109" t="s">
        <v>22</v>
      </c>
      <c r="C39" s="34" t="s">
        <v>23</v>
      </c>
      <c r="D39" s="110"/>
      <c r="E39" s="111"/>
      <c r="F39" s="112">
        <f>F41</f>
        <v>300</v>
      </c>
    </row>
    <row r="40" spans="1:6" s="48" customFormat="1" ht="30" customHeight="1">
      <c r="A40" s="113"/>
      <c r="B40" s="114" t="s">
        <v>24</v>
      </c>
      <c r="C40" s="43" t="s">
        <v>23</v>
      </c>
      <c r="D40" s="43"/>
      <c r="E40" s="115"/>
      <c r="F40" s="116">
        <f>F41</f>
        <v>300</v>
      </c>
    </row>
    <row r="41" spans="1:6" ht="16.5" thickBot="1">
      <c r="A41" s="117"/>
      <c r="B41" s="84" t="s">
        <v>72</v>
      </c>
      <c r="C41" s="45" t="s">
        <v>25</v>
      </c>
      <c r="D41" s="45" t="s">
        <v>95</v>
      </c>
      <c r="E41" s="118" t="s">
        <v>85</v>
      </c>
      <c r="F41" s="119">
        <f>'[1]Свод'!G77/1000</f>
        <v>300</v>
      </c>
    </row>
    <row r="42" spans="1:6" ht="16.5" thickBot="1">
      <c r="A42" s="70"/>
      <c r="B42" s="71" t="s">
        <v>26</v>
      </c>
      <c r="C42" s="8" t="s">
        <v>27</v>
      </c>
      <c r="D42" s="34"/>
      <c r="E42" s="72"/>
      <c r="F42" s="74">
        <f>F43+F47+F50</f>
        <v>5734.9711099999995</v>
      </c>
    </row>
    <row r="43" spans="1:6" ht="15.75">
      <c r="A43" s="75"/>
      <c r="B43" s="120" t="s">
        <v>28</v>
      </c>
      <c r="C43" s="43" t="s">
        <v>29</v>
      </c>
      <c r="D43" s="43"/>
      <c r="E43" s="77"/>
      <c r="F43" s="78">
        <f>F46</f>
        <v>350</v>
      </c>
    </row>
    <row r="44" spans="1:6" ht="15.75">
      <c r="A44" s="79"/>
      <c r="B44" s="91" t="s">
        <v>96</v>
      </c>
      <c r="C44" s="44" t="s">
        <v>29</v>
      </c>
      <c r="D44" s="44" t="s">
        <v>97</v>
      </c>
      <c r="E44" s="81"/>
      <c r="F44" s="82">
        <f>F46</f>
        <v>350</v>
      </c>
    </row>
    <row r="45" spans="1:6" ht="15.75">
      <c r="A45" s="79"/>
      <c r="B45" s="91" t="s">
        <v>98</v>
      </c>
      <c r="C45" s="44" t="s">
        <v>29</v>
      </c>
      <c r="D45" s="44" t="s">
        <v>99</v>
      </c>
      <c r="E45" s="81"/>
      <c r="F45" s="82">
        <f>F46</f>
        <v>350</v>
      </c>
    </row>
    <row r="46" spans="1:6" ht="16.5" customHeight="1">
      <c r="A46" s="79"/>
      <c r="B46" s="80" t="s">
        <v>100</v>
      </c>
      <c r="C46" s="18" t="s">
        <v>29</v>
      </c>
      <c r="D46" s="18" t="s">
        <v>99</v>
      </c>
      <c r="E46" s="44" t="s">
        <v>101</v>
      </c>
      <c r="F46" s="82">
        <f>'[1]Свод'!G88/1000</f>
        <v>350</v>
      </c>
    </row>
    <row r="47" spans="1:6" ht="15.75">
      <c r="A47" s="79"/>
      <c r="B47" s="80" t="s">
        <v>30</v>
      </c>
      <c r="C47" s="18" t="s">
        <v>31</v>
      </c>
      <c r="D47" s="18"/>
      <c r="E47" s="44"/>
      <c r="F47" s="82">
        <f>F49</f>
        <v>4400</v>
      </c>
    </row>
    <row r="48" spans="1:6" s="48" customFormat="1" ht="31.5">
      <c r="A48" s="79"/>
      <c r="B48" s="80" t="s">
        <v>102</v>
      </c>
      <c r="C48" s="18" t="s">
        <v>31</v>
      </c>
      <c r="D48" s="18" t="s">
        <v>103</v>
      </c>
      <c r="E48" s="44"/>
      <c r="F48" s="82">
        <f>F49</f>
        <v>4400</v>
      </c>
    </row>
    <row r="49" spans="1:6" ht="15.75">
      <c r="A49" s="83"/>
      <c r="B49" s="80" t="s">
        <v>72</v>
      </c>
      <c r="C49" s="18" t="s">
        <v>31</v>
      </c>
      <c r="D49" s="18" t="s">
        <v>103</v>
      </c>
      <c r="E49" s="44" t="s">
        <v>85</v>
      </c>
      <c r="F49" s="94">
        <f>'[1]Свод'!G90/1000</f>
        <v>4400</v>
      </c>
    </row>
    <row r="50" spans="1:6" ht="31.5">
      <c r="A50" s="93"/>
      <c r="B50" s="121" t="s">
        <v>104</v>
      </c>
      <c r="C50" s="41" t="s">
        <v>31</v>
      </c>
      <c r="D50" s="41"/>
      <c r="E50" s="122"/>
      <c r="F50" s="123">
        <f>F52</f>
        <v>984.9711099999998</v>
      </c>
    </row>
    <row r="51" spans="1:6" ht="31.5">
      <c r="A51" s="93"/>
      <c r="B51" s="121" t="s">
        <v>104</v>
      </c>
      <c r="C51" s="41" t="s">
        <v>31</v>
      </c>
      <c r="D51" s="124" t="s">
        <v>105</v>
      </c>
      <c r="E51" s="125"/>
      <c r="F51" s="123">
        <f>F52</f>
        <v>984.9711099999998</v>
      </c>
    </row>
    <row r="52" spans="1:6" ht="32.25" thickBot="1">
      <c r="A52" s="93"/>
      <c r="B52" s="121" t="s">
        <v>104</v>
      </c>
      <c r="C52" s="41" t="s">
        <v>31</v>
      </c>
      <c r="D52" s="124" t="s">
        <v>105</v>
      </c>
      <c r="E52" s="125" t="s">
        <v>106</v>
      </c>
      <c r="F52" s="123">
        <f>'[1]Свод'!G95/1000</f>
        <v>984.9711099999998</v>
      </c>
    </row>
    <row r="53" spans="1:6" ht="16.5" thickBot="1">
      <c r="A53" s="126"/>
      <c r="B53" s="127" t="s">
        <v>33</v>
      </c>
      <c r="C53" s="8" t="s">
        <v>34</v>
      </c>
      <c r="D53" s="8"/>
      <c r="E53" s="34"/>
      <c r="F53" s="74">
        <f>F54+F62+F74</f>
        <v>17286</v>
      </c>
    </row>
    <row r="54" spans="1:6" ht="15.75">
      <c r="A54" s="75"/>
      <c r="B54" s="128" t="s">
        <v>35</v>
      </c>
      <c r="C54" s="14" t="s">
        <v>36</v>
      </c>
      <c r="D54" s="14"/>
      <c r="E54" s="43"/>
      <c r="F54" s="78">
        <f>F55+F58+F60</f>
        <v>2029.58</v>
      </c>
    </row>
    <row r="55" spans="1:6" ht="15.75">
      <c r="A55" s="79"/>
      <c r="B55" s="80" t="s">
        <v>107</v>
      </c>
      <c r="C55" s="18" t="s">
        <v>36</v>
      </c>
      <c r="D55" s="18" t="s">
        <v>108</v>
      </c>
      <c r="E55" s="44"/>
      <c r="F55" s="82">
        <f>F56</f>
        <v>229.58</v>
      </c>
    </row>
    <row r="56" spans="1:6" ht="18" customHeight="1">
      <c r="A56" s="79"/>
      <c r="B56" s="80" t="s">
        <v>109</v>
      </c>
      <c r="C56" s="18" t="s">
        <v>36</v>
      </c>
      <c r="D56" s="18" t="s">
        <v>108</v>
      </c>
      <c r="E56" s="44" t="s">
        <v>106</v>
      </c>
      <c r="F56" s="82">
        <f>'[1]Свод'!G101/1000</f>
        <v>229.58</v>
      </c>
    </row>
    <row r="57" spans="1:6" ht="15.75">
      <c r="A57" s="79"/>
      <c r="B57" s="80" t="s">
        <v>110</v>
      </c>
      <c r="C57" s="18" t="s">
        <v>36</v>
      </c>
      <c r="D57" s="18" t="s">
        <v>111</v>
      </c>
      <c r="E57" s="44"/>
      <c r="F57" s="82">
        <f>F58+F60</f>
        <v>1800</v>
      </c>
    </row>
    <row r="58" spans="1:6" ht="48.75" customHeight="1">
      <c r="A58" s="79"/>
      <c r="B58" s="91" t="s">
        <v>112</v>
      </c>
      <c r="C58" s="44" t="s">
        <v>36</v>
      </c>
      <c r="D58" s="44" t="s">
        <v>113</v>
      </c>
      <c r="E58" s="44"/>
      <c r="F58" s="82">
        <f>F59</f>
        <v>1000</v>
      </c>
    </row>
    <row r="59" spans="1:6" ht="15.75">
      <c r="A59" s="79"/>
      <c r="B59" s="80" t="s">
        <v>100</v>
      </c>
      <c r="C59" s="18" t="s">
        <v>36</v>
      </c>
      <c r="D59" s="18" t="s">
        <v>113</v>
      </c>
      <c r="E59" s="44" t="s">
        <v>101</v>
      </c>
      <c r="F59" s="82">
        <f>('[1]Свод'!G103+'[1]117 ф'!D112)/1000</f>
        <v>1000</v>
      </c>
    </row>
    <row r="60" spans="1:6" ht="31.5">
      <c r="A60" s="79"/>
      <c r="B60" s="80" t="s">
        <v>114</v>
      </c>
      <c r="C60" s="18" t="s">
        <v>36</v>
      </c>
      <c r="D60" s="18" t="s">
        <v>115</v>
      </c>
      <c r="E60" s="44"/>
      <c r="F60" s="82">
        <f>F61</f>
        <v>800</v>
      </c>
    </row>
    <row r="61" spans="1:6" ht="15.75">
      <c r="A61" s="79"/>
      <c r="B61" s="80" t="s">
        <v>72</v>
      </c>
      <c r="C61" s="18" t="s">
        <v>36</v>
      </c>
      <c r="D61" s="18" t="s">
        <v>115</v>
      </c>
      <c r="E61" s="44" t="s">
        <v>85</v>
      </c>
      <c r="F61" s="82">
        <f>'[1]Свод'!G106/1000</f>
        <v>800</v>
      </c>
    </row>
    <row r="62" spans="1:6" ht="24" customHeight="1">
      <c r="A62" s="79"/>
      <c r="B62" s="129" t="s">
        <v>37</v>
      </c>
      <c r="C62" s="18" t="s">
        <v>38</v>
      </c>
      <c r="D62" s="18"/>
      <c r="E62" s="44"/>
      <c r="F62" s="130">
        <f>F63</f>
        <v>8106.42</v>
      </c>
    </row>
    <row r="63" spans="1:6" ht="15.75">
      <c r="A63" s="79"/>
      <c r="B63" s="80" t="s">
        <v>116</v>
      </c>
      <c r="C63" s="18" t="s">
        <v>38</v>
      </c>
      <c r="D63" s="18" t="s">
        <v>117</v>
      </c>
      <c r="E63" s="44"/>
      <c r="F63" s="82">
        <f>F64+F66+F68+F71+F70</f>
        <v>8106.42</v>
      </c>
    </row>
    <row r="64" spans="1:6" ht="51" customHeight="1">
      <c r="A64" s="79"/>
      <c r="B64" s="80" t="s">
        <v>118</v>
      </c>
      <c r="C64" s="18" t="s">
        <v>38</v>
      </c>
      <c r="D64" s="18" t="s">
        <v>119</v>
      </c>
      <c r="E64" s="44"/>
      <c r="F64" s="123">
        <f>F65</f>
        <v>3000</v>
      </c>
    </row>
    <row r="65" spans="1:6" ht="15.75">
      <c r="A65" s="79"/>
      <c r="B65" s="80" t="s">
        <v>100</v>
      </c>
      <c r="C65" s="18" t="s">
        <v>38</v>
      </c>
      <c r="D65" s="18" t="s">
        <v>119</v>
      </c>
      <c r="E65" s="44" t="s">
        <v>101</v>
      </c>
      <c r="F65" s="123">
        <f>'[1]Свод'!G110/1000</f>
        <v>3000</v>
      </c>
    </row>
    <row r="66" spans="1:6" ht="47.25" hidden="1">
      <c r="A66" s="79"/>
      <c r="B66" s="131" t="s">
        <v>120</v>
      </c>
      <c r="C66" s="132" t="s">
        <v>38</v>
      </c>
      <c r="D66" s="132" t="s">
        <v>121</v>
      </c>
      <c r="E66" s="133"/>
      <c r="F66" s="134">
        <f>F67</f>
        <v>0</v>
      </c>
    </row>
    <row r="67" spans="1:6" ht="15.75" hidden="1">
      <c r="A67" s="79"/>
      <c r="B67" s="80" t="s">
        <v>100</v>
      </c>
      <c r="C67" s="18" t="s">
        <v>38</v>
      </c>
      <c r="D67" s="18" t="s">
        <v>121</v>
      </c>
      <c r="E67" s="44" t="s">
        <v>101</v>
      </c>
      <c r="F67" s="123">
        <f>'[1]Свод'!G112/1000</f>
        <v>0</v>
      </c>
    </row>
    <row r="68" spans="1:6" ht="15.75">
      <c r="A68" s="79"/>
      <c r="B68" s="80" t="s">
        <v>122</v>
      </c>
      <c r="C68" s="18" t="s">
        <v>38</v>
      </c>
      <c r="D68" s="18" t="s">
        <v>123</v>
      </c>
      <c r="E68" s="44"/>
      <c r="F68" s="123">
        <f>F69</f>
        <v>1100.8</v>
      </c>
    </row>
    <row r="69" spans="1:6" ht="15.75">
      <c r="A69" s="79"/>
      <c r="B69" s="80" t="s">
        <v>100</v>
      </c>
      <c r="C69" s="18" t="s">
        <v>38</v>
      </c>
      <c r="D69" s="18" t="s">
        <v>123</v>
      </c>
      <c r="E69" s="44" t="s">
        <v>101</v>
      </c>
      <c r="F69" s="123">
        <f>'[1]Свод'!G113/1000</f>
        <v>1100.8</v>
      </c>
    </row>
    <row r="70" spans="1:6" ht="15.75">
      <c r="A70" s="79"/>
      <c r="B70" s="80" t="s">
        <v>72</v>
      </c>
      <c r="C70" s="18" t="s">
        <v>38</v>
      </c>
      <c r="D70" s="18" t="s">
        <v>123</v>
      </c>
      <c r="E70" s="44" t="s">
        <v>85</v>
      </c>
      <c r="F70" s="123">
        <f>'[1]Свод'!G115/1000</f>
        <v>99.2</v>
      </c>
    </row>
    <row r="71" spans="1:6" ht="47.25">
      <c r="A71" s="79"/>
      <c r="B71" s="135" t="s">
        <v>124</v>
      </c>
      <c r="C71" s="124" t="s">
        <v>38</v>
      </c>
      <c r="D71" s="124"/>
      <c r="E71" s="124"/>
      <c r="F71" s="136">
        <f>F73</f>
        <v>3906.42</v>
      </c>
    </row>
    <row r="72" spans="1:6" ht="48.75" customHeight="1">
      <c r="A72" s="79"/>
      <c r="B72" s="135" t="s">
        <v>124</v>
      </c>
      <c r="C72" s="124" t="s">
        <v>38</v>
      </c>
      <c r="D72" s="124" t="s">
        <v>108</v>
      </c>
      <c r="E72" s="124"/>
      <c r="F72" s="136">
        <f>F73</f>
        <v>3906.42</v>
      </c>
    </row>
    <row r="73" spans="1:6" ht="52.5" customHeight="1">
      <c r="A73" s="79"/>
      <c r="B73" s="135" t="s">
        <v>124</v>
      </c>
      <c r="C73" s="124" t="s">
        <v>38</v>
      </c>
      <c r="D73" s="124" t="s">
        <v>108</v>
      </c>
      <c r="E73" s="124" t="s">
        <v>106</v>
      </c>
      <c r="F73" s="136">
        <f>'[1]Свод'!G119/1000</f>
        <v>3906.42</v>
      </c>
    </row>
    <row r="74" spans="1:6" ht="15.75">
      <c r="A74" s="79"/>
      <c r="B74" s="129" t="s">
        <v>39</v>
      </c>
      <c r="C74" s="18" t="s">
        <v>40</v>
      </c>
      <c r="D74" s="18"/>
      <c r="E74" s="44"/>
      <c r="F74" s="130">
        <f>F75</f>
        <v>7150</v>
      </c>
    </row>
    <row r="75" spans="1:6" ht="15.75">
      <c r="A75" s="79"/>
      <c r="B75" s="80" t="s">
        <v>39</v>
      </c>
      <c r="C75" s="18" t="s">
        <v>40</v>
      </c>
      <c r="D75" s="18" t="s">
        <v>125</v>
      </c>
      <c r="E75" s="44"/>
      <c r="F75" s="82">
        <f>F78+F76+F80</f>
        <v>7150</v>
      </c>
    </row>
    <row r="76" spans="1:6" ht="18.75" customHeight="1">
      <c r="A76" s="79"/>
      <c r="B76" s="80" t="s">
        <v>126</v>
      </c>
      <c r="C76" s="18" t="s">
        <v>40</v>
      </c>
      <c r="D76" s="18" t="s">
        <v>127</v>
      </c>
      <c r="E76" s="44"/>
      <c r="F76" s="82">
        <f>F77</f>
        <v>1000</v>
      </c>
    </row>
    <row r="77" spans="1:6" ht="15.75">
      <c r="A77" s="79"/>
      <c r="B77" s="80" t="s">
        <v>72</v>
      </c>
      <c r="C77" s="18" t="s">
        <v>40</v>
      </c>
      <c r="D77" s="18" t="s">
        <v>127</v>
      </c>
      <c r="E77" s="18" t="s">
        <v>85</v>
      </c>
      <c r="F77" s="82">
        <f>'[1]Свод'!G122/1000</f>
        <v>1000</v>
      </c>
    </row>
    <row r="78" spans="1:6" s="48" customFormat="1" ht="21" customHeight="1">
      <c r="A78" s="79"/>
      <c r="B78" s="80" t="s">
        <v>128</v>
      </c>
      <c r="C78" s="18" t="s">
        <v>40</v>
      </c>
      <c r="D78" s="18" t="s">
        <v>129</v>
      </c>
      <c r="E78" s="18"/>
      <c r="F78" s="82">
        <f>F79</f>
        <v>5650</v>
      </c>
    </row>
    <row r="79" spans="1:6" ht="15.75">
      <c r="A79" s="137"/>
      <c r="B79" s="80" t="s">
        <v>72</v>
      </c>
      <c r="C79" s="18" t="s">
        <v>40</v>
      </c>
      <c r="D79" s="18" t="s">
        <v>129</v>
      </c>
      <c r="E79" s="18" t="s">
        <v>85</v>
      </c>
      <c r="F79" s="138">
        <f>'[1]Свод'!G124/1000</f>
        <v>5650</v>
      </c>
    </row>
    <row r="80" spans="1:6" ht="15.75">
      <c r="A80" s="137"/>
      <c r="B80" s="80" t="str">
        <f>'[1]Свод'!A130</f>
        <v>Организация и содержание мест захоронения</v>
      </c>
      <c r="C80" s="18" t="s">
        <v>40</v>
      </c>
      <c r="D80" s="18" t="s">
        <v>130</v>
      </c>
      <c r="E80" s="18"/>
      <c r="F80" s="138">
        <v>500</v>
      </c>
    </row>
    <row r="81" spans="1:6" ht="16.5" thickBot="1">
      <c r="A81" s="93"/>
      <c r="B81" s="139" t="str">
        <f>B79</f>
        <v>Выполнение функций органами местного самоуправления</v>
      </c>
      <c r="C81" s="27" t="s">
        <v>40</v>
      </c>
      <c r="D81" s="27" t="s">
        <v>130</v>
      </c>
      <c r="E81" s="27" t="s">
        <v>85</v>
      </c>
      <c r="F81" s="140">
        <v>500</v>
      </c>
    </row>
    <row r="82" spans="1:6" ht="18.75" customHeight="1" thickBot="1">
      <c r="A82" s="70"/>
      <c r="B82" s="71" t="s">
        <v>41</v>
      </c>
      <c r="C82" s="8" t="s">
        <v>42</v>
      </c>
      <c r="D82" s="8"/>
      <c r="E82" s="34"/>
      <c r="F82" s="74">
        <f>F85</f>
        <v>150</v>
      </c>
    </row>
    <row r="83" spans="1:6" ht="15.75">
      <c r="A83" s="75"/>
      <c r="B83" s="76" t="s">
        <v>131</v>
      </c>
      <c r="C83" s="14" t="s">
        <v>44</v>
      </c>
      <c r="D83" s="14"/>
      <c r="E83" s="43"/>
      <c r="F83" s="78">
        <f>F85</f>
        <v>150</v>
      </c>
    </row>
    <row r="84" spans="1:6" s="48" customFormat="1" ht="15.75">
      <c r="A84" s="79"/>
      <c r="B84" s="91" t="s">
        <v>132</v>
      </c>
      <c r="C84" s="44" t="s">
        <v>44</v>
      </c>
      <c r="D84" s="44" t="s">
        <v>133</v>
      </c>
      <c r="E84" s="44"/>
      <c r="F84" s="82">
        <f>F85</f>
        <v>150</v>
      </c>
    </row>
    <row r="85" spans="1:6" ht="16.5" thickBot="1">
      <c r="A85" s="83"/>
      <c r="B85" s="84" t="s">
        <v>72</v>
      </c>
      <c r="C85" s="22" t="s">
        <v>44</v>
      </c>
      <c r="D85" s="22" t="s">
        <v>133</v>
      </c>
      <c r="E85" s="45" t="s">
        <v>85</v>
      </c>
      <c r="F85" s="86">
        <f>'[1]Свод'!G136/1000</f>
        <v>150</v>
      </c>
    </row>
    <row r="86" spans="1:6" ht="16.5" customHeight="1" thickBot="1">
      <c r="A86" s="70"/>
      <c r="B86" s="71" t="s">
        <v>45</v>
      </c>
      <c r="C86" s="8" t="s">
        <v>46</v>
      </c>
      <c r="D86" s="8"/>
      <c r="E86" s="34"/>
      <c r="F86" s="74">
        <f>'[1]Свод'!G137/1000</f>
        <v>7202</v>
      </c>
    </row>
    <row r="87" spans="1:6" ht="15.75">
      <c r="A87" s="75"/>
      <c r="B87" s="76" t="s">
        <v>47</v>
      </c>
      <c r="C87" s="14" t="s">
        <v>134</v>
      </c>
      <c r="D87" s="14"/>
      <c r="E87" s="43"/>
      <c r="F87" s="78">
        <f>F86</f>
        <v>7202</v>
      </c>
    </row>
    <row r="88" spans="1:6" ht="31.5">
      <c r="A88" s="79"/>
      <c r="B88" s="80" t="s">
        <v>135</v>
      </c>
      <c r="C88" s="18" t="s">
        <v>134</v>
      </c>
      <c r="D88" s="18" t="s">
        <v>136</v>
      </c>
      <c r="E88" s="44"/>
      <c r="F88" s="82">
        <f>F87</f>
        <v>7202</v>
      </c>
    </row>
    <row r="89" spans="1:6" s="48" customFormat="1" ht="15.75">
      <c r="A89" s="79"/>
      <c r="B89" s="80" t="s">
        <v>137</v>
      </c>
      <c r="C89" s="18" t="s">
        <v>134</v>
      </c>
      <c r="D89" s="18" t="s">
        <v>138</v>
      </c>
      <c r="E89" s="44"/>
      <c r="F89" s="82">
        <f>F88</f>
        <v>7202</v>
      </c>
    </row>
    <row r="90" spans="1:6" ht="16.5" thickBot="1">
      <c r="A90" s="83"/>
      <c r="B90" s="84" t="s">
        <v>139</v>
      </c>
      <c r="C90" s="22" t="s">
        <v>134</v>
      </c>
      <c r="D90" s="22" t="s">
        <v>138</v>
      </c>
      <c r="E90" s="45" t="s">
        <v>140</v>
      </c>
      <c r="F90" s="86">
        <f>F89</f>
        <v>7202</v>
      </c>
    </row>
    <row r="91" spans="1:6" ht="16.5" customHeight="1" thickBot="1">
      <c r="A91" s="70"/>
      <c r="B91" s="141" t="s">
        <v>141</v>
      </c>
      <c r="C91" s="34" t="s">
        <v>50</v>
      </c>
      <c r="D91" s="34"/>
      <c r="E91" s="34"/>
      <c r="F91" s="74">
        <f>F95</f>
        <v>100</v>
      </c>
    </row>
    <row r="92" spans="1:6" ht="15.75" customHeight="1">
      <c r="A92" s="75"/>
      <c r="B92" s="76" t="s">
        <v>142</v>
      </c>
      <c r="C92" s="14" t="s">
        <v>52</v>
      </c>
      <c r="D92" s="14"/>
      <c r="E92" s="14"/>
      <c r="F92" s="142">
        <f>F95</f>
        <v>100</v>
      </c>
    </row>
    <row r="93" spans="1:6" ht="19.5" customHeight="1">
      <c r="A93" s="79"/>
      <c r="B93" s="80" t="s">
        <v>143</v>
      </c>
      <c r="C93" s="18" t="s">
        <v>52</v>
      </c>
      <c r="D93" s="18" t="s">
        <v>144</v>
      </c>
      <c r="E93" s="18"/>
      <c r="F93" s="143">
        <f>F95</f>
        <v>100</v>
      </c>
    </row>
    <row r="94" spans="1:6" s="48" customFormat="1" ht="31.5">
      <c r="A94" s="79"/>
      <c r="B94" s="80" t="s">
        <v>145</v>
      </c>
      <c r="C94" s="18" t="s">
        <v>52</v>
      </c>
      <c r="D94" s="18" t="s">
        <v>146</v>
      </c>
      <c r="E94" s="18"/>
      <c r="F94" s="143">
        <f>F95</f>
        <v>100</v>
      </c>
    </row>
    <row r="95" spans="1:6" ht="16.5" thickBot="1">
      <c r="A95" s="83"/>
      <c r="B95" s="84" t="s">
        <v>72</v>
      </c>
      <c r="C95" s="22" t="s">
        <v>52</v>
      </c>
      <c r="D95" s="22" t="s">
        <v>146</v>
      </c>
      <c r="E95" s="22" t="s">
        <v>85</v>
      </c>
      <c r="F95" s="144">
        <f>'[1]Свод'!G152/1000</f>
        <v>100</v>
      </c>
    </row>
    <row r="96" spans="1:6" ht="16.5" thickBot="1">
      <c r="A96" s="70"/>
      <c r="B96" s="71" t="s">
        <v>147</v>
      </c>
      <c r="C96" s="8" t="s">
        <v>54</v>
      </c>
      <c r="D96" s="8"/>
      <c r="E96" s="34"/>
      <c r="F96" s="74">
        <f>F97</f>
        <v>520</v>
      </c>
    </row>
    <row r="97" spans="1:6" ht="15.75">
      <c r="A97" s="75"/>
      <c r="B97" s="76" t="s">
        <v>148</v>
      </c>
      <c r="C97" s="14" t="s">
        <v>56</v>
      </c>
      <c r="D97" s="14"/>
      <c r="E97" s="43"/>
      <c r="F97" s="78">
        <f>F98+F100</f>
        <v>520</v>
      </c>
    </row>
    <row r="98" spans="1:6" s="146" customFormat="1" ht="15.75">
      <c r="A98" s="79"/>
      <c r="B98" s="145" t="s">
        <v>53</v>
      </c>
      <c r="C98" s="18" t="s">
        <v>56</v>
      </c>
      <c r="D98" s="18" t="s">
        <v>149</v>
      </c>
      <c r="E98" s="44"/>
      <c r="F98" s="82">
        <f>F99</f>
        <v>200</v>
      </c>
    </row>
    <row r="99" spans="1:6" s="146" customFormat="1" ht="15.75">
      <c r="A99" s="79"/>
      <c r="B99" s="145" t="s">
        <v>150</v>
      </c>
      <c r="C99" s="18" t="s">
        <v>56</v>
      </c>
      <c r="D99" s="18" t="s">
        <v>149</v>
      </c>
      <c r="E99" s="44" t="s">
        <v>151</v>
      </c>
      <c r="F99" s="82">
        <f>'[1]117 ф'!D137/1000</f>
        <v>200</v>
      </c>
    </row>
    <row r="100" spans="1:6" s="146" customFormat="1" ht="15.75">
      <c r="A100" s="137"/>
      <c r="B100" s="147" t="s">
        <v>152</v>
      </c>
      <c r="C100" s="18" t="s">
        <v>56</v>
      </c>
      <c r="D100" s="18" t="s">
        <v>153</v>
      </c>
      <c r="E100" s="44" t="s">
        <v>151</v>
      </c>
      <c r="F100" s="94">
        <f>('[1]117 ф'!D138+'[1]117 ф'!D139+'[1]117 ф'!D140)/1000</f>
        <v>320</v>
      </c>
    </row>
    <row r="101" spans="1:6" s="146" customFormat="1" ht="16.5" thickBot="1">
      <c r="A101" s="148"/>
      <c r="B101" s="149" t="s">
        <v>152</v>
      </c>
      <c r="C101" s="150" t="s">
        <v>56</v>
      </c>
      <c r="D101" s="150" t="s">
        <v>153</v>
      </c>
      <c r="E101" s="151" t="s">
        <v>151</v>
      </c>
      <c r="F101" s="152">
        <f>F100</f>
        <v>320</v>
      </c>
    </row>
    <row r="102" spans="1:6" s="146" customFormat="1" ht="16.5" thickBot="1">
      <c r="A102" s="153"/>
      <c r="B102" s="154" t="s">
        <v>154</v>
      </c>
      <c r="C102" s="155" t="s">
        <v>58</v>
      </c>
      <c r="D102" s="156"/>
      <c r="E102" s="156"/>
      <c r="F102" s="157">
        <f>F103</f>
        <v>681</v>
      </c>
    </row>
    <row r="103" spans="1:6" s="146" customFormat="1" ht="15.75">
      <c r="A103" s="158"/>
      <c r="B103" s="101" t="s">
        <v>154</v>
      </c>
      <c r="C103" s="159" t="s">
        <v>58</v>
      </c>
      <c r="D103" s="159" t="s">
        <v>155</v>
      </c>
      <c r="E103" s="160"/>
      <c r="F103" s="161">
        <f>'[1]117 ф'!D141/1000</f>
        <v>681</v>
      </c>
    </row>
    <row r="104" spans="1:6" ht="15.75">
      <c r="A104" s="162"/>
      <c r="B104" s="163" t="s">
        <v>154</v>
      </c>
      <c r="C104" s="164" t="s">
        <v>58</v>
      </c>
      <c r="D104" s="159" t="s">
        <v>155</v>
      </c>
      <c r="E104" s="164" t="s">
        <v>156</v>
      </c>
      <c r="F104" s="123">
        <f>F103</f>
        <v>681</v>
      </c>
    </row>
    <row r="105" spans="1:6" ht="16.5" thickBot="1">
      <c r="A105" s="165"/>
      <c r="B105" s="166"/>
      <c r="C105" s="167"/>
      <c r="D105" s="167"/>
      <c r="E105" s="32"/>
      <c r="F105" s="97"/>
    </row>
    <row r="106" spans="1:6" ht="16.5" thickBot="1">
      <c r="A106" s="168"/>
      <c r="B106" s="71" t="s">
        <v>157</v>
      </c>
      <c r="C106" s="8"/>
      <c r="D106" s="71"/>
      <c r="E106" s="169"/>
      <c r="F106" s="170">
        <f>F12+F34+F39+F42+F53+F82+F86+F91+F96+F102</f>
        <v>46853.46511</v>
      </c>
    </row>
    <row r="107" spans="1:6" ht="12.75">
      <c r="A107" s="56"/>
      <c r="B107" s="56"/>
      <c r="C107" s="171"/>
      <c r="D107" s="56"/>
      <c r="E107" s="171"/>
      <c r="F107" s="56"/>
    </row>
    <row r="108" ht="12.75">
      <c r="A108" s="57"/>
    </row>
    <row r="109" ht="12.75">
      <c r="F109" s="172">
        <f>F106-'прил 5'!D37</f>
        <v>0</v>
      </c>
    </row>
    <row r="134" ht="12.75">
      <c r="E134" s="59">
        <f>-100-50+555.039-800+4109+13.587-677.2-316.589-248.794-835.3+5192.782-104+569.883-40</f>
        <v>7268.407999999999</v>
      </c>
    </row>
    <row r="135" ht="12.75">
      <c r="E135" s="59">
        <f>2307.9+3309</f>
        <v>5616.9</v>
      </c>
    </row>
    <row r="136" ht="12.75">
      <c r="E136" s="59">
        <f>E134-E135</f>
        <v>1651.5079999999998</v>
      </c>
    </row>
  </sheetData>
  <sheetProtection/>
  <mergeCells count="5">
    <mergeCell ref="A7:F7"/>
    <mergeCell ref="D3:F3"/>
    <mergeCell ref="A6:F6"/>
    <mergeCell ref="D2:F2"/>
    <mergeCell ref="A5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Владелец</cp:lastModifiedBy>
  <dcterms:created xsi:type="dcterms:W3CDTF">2010-07-21T12:17:21Z</dcterms:created>
  <dcterms:modified xsi:type="dcterms:W3CDTF">2010-07-21T13:19:40Z</dcterms:modified>
  <cp:category/>
  <cp:version/>
  <cp:contentType/>
  <cp:contentStatus/>
</cp:coreProperties>
</file>